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PAA2020" sheetId="1" r:id="rId1"/>
  </sheets>
  <definedNames>
    <definedName name="_xlnm._FilterDatabase" localSheetId="0" hidden="1">'PAA2020'!$B$18:$L$291</definedName>
  </definedNames>
  <calcPr fullCalcOnLoad="1"/>
</workbook>
</file>

<file path=xl/comments1.xml><?xml version="1.0" encoding="utf-8"?>
<comments xmlns="http://schemas.openxmlformats.org/spreadsheetml/2006/main">
  <authors>
    <author>SECRETARIA GENERAL</author>
  </authors>
  <commentList>
    <comment ref="C249" authorId="0">
      <text>
        <r>
          <rPr>
            <b/>
            <sz val="9"/>
            <rFont val="Tahoma"/>
            <family val="2"/>
          </rPr>
          <t>SECRETARIA GENERAL:</t>
        </r>
        <r>
          <rPr>
            <sz val="9"/>
            <rFont val="Tahoma"/>
            <family val="2"/>
          </rPr>
          <t xml:space="preserve">
revisar por dependencia, 1 ing, ambiental pegir</t>
        </r>
      </text>
    </comment>
  </commentList>
</comments>
</file>

<file path=xl/sharedStrings.xml><?xml version="1.0" encoding="utf-8"?>
<sst xmlns="http://schemas.openxmlformats.org/spreadsheetml/2006/main" count="1969" uniqueCount="501">
  <si>
    <t>PLAN ANUAL DE ADQUISICIONES 2020</t>
  </si>
  <si>
    <t>A. INFORMACIÓN GENERAL DE LA ENTIDAD</t>
  </si>
  <si>
    <t>Nombre</t>
  </si>
  <si>
    <t>INSTITUTO DEPARTAMENTAL DE SALUD DE NARIÑO</t>
  </si>
  <si>
    <t>Dirección</t>
  </si>
  <si>
    <t>Calle 15 No. 28-41 Plazoleta de Bombona-Pasto</t>
  </si>
  <si>
    <t>Teléfono</t>
  </si>
  <si>
    <t>7235428-7236928-7233359-7232260</t>
  </si>
  <si>
    <t>Página web</t>
  </si>
  <si>
    <t>www.idsn.gov.co</t>
  </si>
  <si>
    <t>Misión y visión</t>
  </si>
  <si>
    <t>El Instituto Departamental de Salud de Nariño es la autoridad sanitaria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</si>
  <si>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</si>
  <si>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Perspectiva estratégica</t>
  </si>
  <si>
    <t>El Instituto Departamental de Salud de Nariño será en el  2021 una  organización Acreditada, dinámica e innovadora a nivel nacional, que promueva la articulación transectorial para la gestión de la salud pública, con un talento humano que transforme el conocimiento en  intervenciones positivas al servicio de la población que mejore la salud y calidad de vida de los nariñenses y promueva la disminución de brechas e inequidades subregionales.</t>
  </si>
  <si>
    <t>Información de contacto</t>
  </si>
  <si>
    <t>La institución es administrada bajo los principios de la gerencia moderna, retoma el proceso de implementación del Sistema de Gestión de la Calidad y se consolida como una institución líder en el departamento. En esta época la institución inicia un agresivo proceso de cambio que exige de un gran compromiso por parte de todos sus colaboradores, con lo cual busca fortalecer su liderazgo y el cumplimiento del Sistema General de Seguridad Social en Salud en el departamento de Nariño.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</si>
  <si>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</si>
  <si>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</si>
  <si>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</si>
  <si>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</si>
  <si>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</si>
  <si>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</si>
  <si>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</si>
  <si>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</si>
  <si>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</si>
  <si>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</si>
  <si>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</si>
  <si>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</si>
  <si>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</si>
  <si>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</si>
  <si>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</si>
  <si>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</si>
  <si>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</si>
  <si>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Servicios un  (1) Profesional en áreas de la salud (ENFEREMERA) para  apoyo a aseguramiento</t>
  </si>
  <si>
    <t xml:space="preserve">11 meses </t>
  </si>
  <si>
    <t>Contratación Directa</t>
  </si>
  <si>
    <t xml:space="preserve">Recursos Propios </t>
  </si>
  <si>
    <t>NO</t>
  </si>
  <si>
    <t>N/A</t>
  </si>
  <si>
    <t>MARIO FERNANDO CABRERA  NARVAEZ PROFESIONAL UNIVERSITARIO ASEGURAMENTO. mcabrera@idsn.gov.co</t>
  </si>
  <si>
    <t>Servicio de un (1) Profesional CONTADOR para apoyo del aseguramiento</t>
  </si>
  <si>
    <t xml:space="preserve">Servicios  de un (1) Profesional con perfil CONTADOR  para  apoyo a Elaboración y Seguimiento de los PSFF </t>
  </si>
  <si>
    <t>ADRIANA MORENO CASTILLO-  PROFESIONAL ESPECIALIZADO. amoreno@idsn.gov.co</t>
  </si>
  <si>
    <t xml:space="preserve">8 meses </t>
  </si>
  <si>
    <t xml:space="preserve">Servicios de apoyo a la gestión para apoyo al CRUE. Cuatro (4)  AUXILIARES DE ENFERMERIA (Radioperadores) </t>
  </si>
  <si>
    <t xml:space="preserve">12 meses </t>
  </si>
  <si>
    <t xml:space="preserve">MARGOTH BRAVO CORDOBA  Profesional  Universitaria  CRUE  SCA </t>
  </si>
  <si>
    <t>Servicios cuatro (4) Profesionales MEDICO para apoyo a crue</t>
  </si>
  <si>
    <t>Servicios un (1) Profesional en derecho (ABOGADO) para apoyo a la gestión de los procesos administrativos sancionatorios</t>
  </si>
  <si>
    <t>11 meses</t>
  </si>
  <si>
    <t>CAMILO ASCUNTAR- Profesional Universitario. cascuntar@idsn.gov.co</t>
  </si>
  <si>
    <t>12 meses</t>
  </si>
  <si>
    <t>JAIME PAZ - Asesor Oficina de OAU. jpaz@idsn.gov.co</t>
  </si>
  <si>
    <t>Servicios  profesionales para apoyo a la Oficina de auditoria de cuentas medicas (PROFESIONAL AREA DE LA SALUD) cinco (5) Profesionales</t>
  </si>
  <si>
    <t xml:space="preserve">9 meses </t>
  </si>
  <si>
    <t>ALBA IRENE MEJIA. Profesional Universitario. amejia@idsn.gov.co.</t>
  </si>
  <si>
    <t>Servicios técnicos para apoyo a la oficina de auditoria de cuentas medicas. Un (1) TECNICO PROFESIONAL</t>
  </si>
  <si>
    <t>Servicios seis (6) Profesionales para apoyo a la Oficina  de habilitación (MEDICO(1),  ENFEREMERO (3), BACTERIOLOGO (1) y ODONTOLOGO (1))</t>
  </si>
  <si>
    <t>MARIO CAMPAÑA- Profesional Especializado. mcampana@idsn.gov.co</t>
  </si>
  <si>
    <t>Servicios de un (1) auxiliar (BACHILLER) para apoyo a la gestión de la  Oficina de atención al usuario, participar en equipo respuesta inmediata</t>
  </si>
  <si>
    <t>Servicios de salud, red publica y privada departamento de Nariño</t>
  </si>
  <si>
    <t xml:space="preserve">Contratación Directa, Mínima cuantía, selección abreviada </t>
  </si>
  <si>
    <t xml:space="preserve">Rentas cedidas ,  SGP , Recursos de Capital </t>
  </si>
  <si>
    <t>JAIME PAZ, Asesor Atención al Usuario. jpaz@idsn.gov.co</t>
  </si>
  <si>
    <t>Arrendamiento torre repetidora CRUE</t>
  </si>
  <si>
    <t>En-20</t>
  </si>
  <si>
    <t xml:space="preserve">Contratación directa </t>
  </si>
  <si>
    <t>Aportes Ministerio</t>
  </si>
  <si>
    <t>Estudio de condiciones que deben cumplir las estaciones radioeléctricas, con el objeto de controlar los niveles de exposición de las personas a los campos electromagnéticos y cumplimiento disposiciones relacionadas con el despliegue de antenas de radiocomunicaciones</t>
  </si>
  <si>
    <t>6 meses</t>
  </si>
  <si>
    <t>Selección Abreviada y Mínima Cuantía</t>
  </si>
  <si>
    <t>Pago por uso de espectro radioeléctrico a MINTIC</t>
  </si>
  <si>
    <t>10meses</t>
  </si>
  <si>
    <t>10 meses</t>
  </si>
  <si>
    <t>Contratar personal profesional en Nutrición y Dietética para realizar 25 acompañamientos a municipios priorizados para la asistencia técnica a equipos de gobierno municipal en la formulación del Plan Municipal de SAN con participación comunitaria</t>
  </si>
  <si>
    <t>Contratación directa</t>
  </si>
  <si>
    <t>SGP- SP</t>
  </si>
  <si>
    <t>JOSE TOMAS FRANCO CADENA 
Profesional Universitario
7235428 - 122 
tfranco@idsn.gov.co</t>
  </si>
  <si>
    <t>Contratar personal profesional en Nutrición y Dietética para Vigilar el componente nutricional del PAE en 25 municipios priorizados del departamento de Nariño</t>
  </si>
  <si>
    <t>Contratar el fortalecimiento de la Estrategia de Movilización Social del Banco de Leche Humana del Hospital Universitario de Nariño para la donación de Leche humana en el Marco de las Intervenciones Colectivas de Nariño - MINGAS</t>
  </si>
  <si>
    <t>SGP- SP-PIC</t>
  </si>
  <si>
    <t>Contratar con 6 municipios priorizados acciones colectivas en Seguridad Alimentaria y Nutricional orientadas a fortalecer los procesos comunitarios de educación y comunicación en salud para la prevención de la Obesidad en el Curso de Vida</t>
  </si>
  <si>
    <t>Contratar con 6 municipios priorizados acciones colectivas en Seguridad Alimentaria y Nutricional orientadas a fortalecer los procesos comunitarios de educación y comunicación en salud para la prevención de la Desnutrición Crónica en el Curso de Vida</t>
  </si>
  <si>
    <t>contratación directa</t>
  </si>
  <si>
    <t>MAURICIO GUERRERO
Profesional Universitario
7235428 - 122 
mguerrero@idsn.gov.co</t>
  </si>
  <si>
    <r>
      <t>Contratación de</t>
    </r>
    <r>
      <rPr>
        <b/>
        <sz val="9"/>
        <color indexed="8"/>
        <rFont val="Arial"/>
        <family val="2"/>
      </rPr>
      <t xml:space="preserve"> un medico para apoyar acciones de vigilancia de ESPII</t>
    </r>
    <r>
      <rPr>
        <sz val="9"/>
        <color indexed="8"/>
        <rFont val="Arial"/>
        <family val="2"/>
      </rPr>
      <t xml:space="preserve"> en puntos de entrada y gestión en salud publica de la dimensión de Salud Ambiental en el programa  Sanidad Portuaria, </t>
    </r>
    <r>
      <rPr>
        <b/>
        <sz val="9"/>
        <color indexed="8"/>
        <rFont val="Arial"/>
        <family val="2"/>
      </rPr>
      <t>municipio de Tumaco.</t>
    </r>
  </si>
  <si>
    <r>
      <t xml:space="preserve">Contratación de un </t>
    </r>
    <r>
      <rPr>
        <b/>
        <sz val="9"/>
        <color indexed="8"/>
        <rFont val="Arial"/>
        <family val="2"/>
      </rPr>
      <t>medico para apoyar acciones de vigilancia de ESPII en</t>
    </r>
    <r>
      <rPr>
        <sz val="9"/>
        <color indexed="8"/>
        <rFont val="Arial"/>
        <family val="2"/>
      </rPr>
      <t xml:space="preserve"> puntos de entrada y gestión en salud publica de la dimensión de Salud Ambiental en el programa  </t>
    </r>
    <r>
      <rPr>
        <b/>
        <sz val="9"/>
        <color indexed="8"/>
        <rFont val="Arial"/>
        <family val="2"/>
      </rPr>
      <t>Sanidad Portuaria, municipio de Ipiales.</t>
    </r>
  </si>
  <si>
    <t>Selecciòn Abraviada/Mctia</t>
  </si>
  <si>
    <t>JULIAN MAURICIO TELLEZ  Profesional Universitario   Salud Ambiental jtellez@idsn.gov.co</t>
  </si>
  <si>
    <t>4 meses</t>
  </si>
  <si>
    <t>Mínima Cuantía</t>
  </si>
  <si>
    <t>5 litros de Azul de metileno (10 unidades  por un 500cc cada uno). 4 paquetes por 50 unidades de Hisopos para pruebas con equipo Luminometro.</t>
  </si>
  <si>
    <t>Selección Abreviada</t>
  </si>
  <si>
    <t>Silvia Angélica Rodríguez Delgado - Profesional Universitario de Salud Ambiental - srodriguez@idsn.gov.co</t>
  </si>
  <si>
    <t>2 meses</t>
  </si>
  <si>
    <t>FELIPE BELALCAZAR Profesional Universitario fbelalcazar@idsn.gov.co</t>
  </si>
  <si>
    <t xml:space="preserve">Actualizar el Sistema de información de salud Ambiental y de los instrumentos y actas para el fortalecimiento de la implementación del plan de Inspección, Vigilancia y Control. </t>
  </si>
  <si>
    <t xml:space="preserve">Impresión de instrumentos de IVC y de los instrumentos y actas para el fortalecimiento de la implementación del plan de Inspección, Vigilancia y Control. </t>
  </si>
  <si>
    <t>3 meses</t>
  </si>
  <si>
    <t>Minima Cuantia</t>
  </si>
  <si>
    <t>Servicios de transporte de personal : Permanente, expreso, Servicios de buses contratados para los 64 municipios del departamento de Nariño.</t>
  </si>
  <si>
    <t>11.5 meses</t>
  </si>
  <si>
    <t>Adquisición de elementos para dar cumplimiento del 100% de compromisos adquiridos por sector salud para la Implementada la estrategia de entornos saludables, desarrollándose con planes de acción PAIES en el nivel municipal dentro del componente educativo y de tecnologías alternativas.</t>
  </si>
  <si>
    <t>Servicio de mantenimiento de equipos de Salud Ambiental  Mantenimiento preventivo y correctivo de equipos de Salud Ambiental</t>
  </si>
  <si>
    <t xml:space="preserve">Silvia Angélica Rodríguez Delgado - Diana Criollo-Julián Téllez  Profesionales Universitarios de Salud Ambiental - srodriguez@idsn.gov.co Profesional, dcriollo@idsn.gov.co, jtellez@idsn.gov.co </t>
  </si>
  <si>
    <t>9 meses</t>
  </si>
  <si>
    <t>42142609 42142523 42132203 46182001 20142904</t>
  </si>
  <si>
    <t>ALVARO DULCE VILLARREAL Profesional Universitario  adulce@idsn.gov.co</t>
  </si>
  <si>
    <t>HELGA CONSTANZA CERON
Profesional Especializado
7235428 - 116
ccerong@idsn.gov.co</t>
  </si>
  <si>
    <t>Contratar  con OPERADOR municipios priorizados acciones colectivas  para conformación y Consolidación de Redes Comunitarias en Hábitos y Estilos de Vida Saludable en los Municipios Priorizados acorde al perfil epidemiológico.</t>
  </si>
  <si>
    <t>SGP - SP</t>
  </si>
  <si>
    <t>NA</t>
  </si>
  <si>
    <t xml:space="preserve">Hilda Liliana Benavides Rosero - Profesional Universitario </t>
  </si>
  <si>
    <t>Contratación de una Profesional en psicología como apoyo a la dimensión de Convivencia Social y Salud Mental, en el desarrollo de: Talleres subregionales de la Política de Salud Mental y Política Integral de Prevención de Consumo de SPA y las metodologías de implementación; Visitas de seguimiento a municipios que implementen las Políticas públicas de salud mental y de prevención de consumo de SPA; Asesorías en Política pública de salud mental, Política integral de prevención de consumo de SPA y Modelo de atención primaria en salud mental; Reuniones de articulación intersectorial para actos administrativos de implementación de Políticas públicas de salud mental, y de Consejos y comités de salud mental; Talleres sobre Rutas del Modelo Atención Integral Territorial.</t>
  </si>
  <si>
    <t>Contratación de una Profesional en psicología como apoyo a la dimensión de Convivencia Social y Salud Mental, en el desarrollo de: Asesorías en Política de Salud Mental, Política Integral de Prevención de consumo de SPA, Modelo de atención primaria en salud mental y Dispositivos Comunitarios ZOE y CE; Reuniones de articulación y seguimiento a la ejecución de actividades intrainstitucionales; Visitas de inspección y vigilancia a la implementación del Modelo de Atención Primaria en Salud Mental en 25 municipios del departamento de Nariño y a EAPB; Seguimientos a municipios con calificación insuficiente en las visitas de Inspección y Vigilancia al MAPSM, y a municipios que implementen estrategia ICDP; Talleres sobre estrategia ICDP y Dispositivos comunitarios ZOE y CE.</t>
  </si>
  <si>
    <t>Contratación con ESE municipales para implementación de Dispositivos Comunitarios Zonas de Orientación Escolar y Centros de Escucha</t>
  </si>
  <si>
    <t>SGP - PSPIC</t>
  </si>
  <si>
    <t>Ingeniería de sistemas</t>
  </si>
  <si>
    <t>Profesional en Medicina</t>
  </si>
  <si>
    <t>Profesional en Medicina experto en VIH/SIDA/ITS</t>
  </si>
  <si>
    <t>Profesional en Medicina y Gineco - obstetra</t>
  </si>
  <si>
    <t>Contratación con ESE's municipales para fortalecer acciones comunitarias a favor de los derechos sexuales y reproductivos</t>
  </si>
  <si>
    <t>SGP- SP - PIC</t>
  </si>
  <si>
    <t>Contratación con universidad para fortalecer acciones de caracterización social y ambiental, educación e información que permita favorecer el empoderamiento de los derechos sexuales y reproductivos en el departamento de Nariño</t>
  </si>
  <si>
    <t>Contratación con ESE Departamental para realizar acciones de promoción de los derechos sexuales y reproductivos</t>
  </si>
  <si>
    <t>Convenio con fundación que tenga por objeto promocionar los derechos sexuales y reproductivos desde el enfoque de nuevas masculinidades</t>
  </si>
  <si>
    <t xml:space="preserve">10,5 meses </t>
  </si>
  <si>
    <t xml:space="preserve">LUZ MARINA TUMBAQUI - Profesional Universitario </t>
  </si>
  <si>
    <t xml:space="preserve">10 meses </t>
  </si>
  <si>
    <t>Servicio de información de la planeación, ejecución, monitoreo y evaluación del Plan de Intervenciones Colectivas</t>
  </si>
  <si>
    <t>SGP- SP-TN</t>
  </si>
  <si>
    <t>MIGUEL ANGEL BOTINA CRIOLLO - DANIA ERIKA ARCOS SOLARTE</t>
  </si>
  <si>
    <t>Contratación de transporte permanente</t>
  </si>
  <si>
    <t>Contratación de refrigerios y auditorios</t>
  </si>
  <si>
    <t>Contratación de un (1) Profesional especializado con perfil médico ETV apoyo a la gestión en Pasto</t>
  </si>
  <si>
    <t xml:space="preserve">Directa </t>
  </si>
  <si>
    <t>TN - SGP-SP-ETV</t>
  </si>
  <si>
    <t>Pilar Pérez - Profesional Especializada</t>
  </si>
  <si>
    <t>TN - ETV</t>
  </si>
  <si>
    <t xml:space="preserve">Compra de reactivos para Red de Dx.
Agua destilada  para colorantes x 500 cc (100 unidades),  
Aceite inmersión x 100 cc frasco ámbar (20 unidades)
</t>
  </si>
  <si>
    <r>
      <t xml:space="preserve">Tela género verde para paños y forros para microscopios rollos x 80 mt, 
</t>
    </r>
    <r>
      <rPr>
        <sz val="9"/>
        <color indexed="8"/>
        <rFont val="Arial"/>
        <family val="2"/>
      </rPr>
      <t>Carpas en lona para cubrir los elementos de trabajo en las lanchas de ETV, 
Tela franela roja en rollo x 80 mts, 
Tollas desechables para escurrir las láminas 
Papel Higiénico Kleenex  suave para limpiar objetivos de microscopios de la Red de Dx  x Rollo</t>
    </r>
  </si>
  <si>
    <r>
      <t xml:space="preserve">Bolsas plásticas, rojas, verdes, grises, (Con alta densidad, rótulos) de diferentes tamaños, según PGIR. 
</t>
    </r>
    <r>
      <rPr>
        <sz val="9"/>
        <color indexed="8"/>
        <rFont val="Arial"/>
        <family val="2"/>
      </rPr>
      <t xml:space="preserve">Peróxido de hidrógeno x1000 (10 unidades), 
Recolector Guardián 0,3 lts, para los Puestos de Dx de Malaria. (1,000)
Canecas rojas de pedal pequeñas 
Canecas gris de pedal pequeñas 
Canecas verde de pedal pequeñas </t>
    </r>
  </si>
  <si>
    <t>Apoyo logístico - PE</t>
  </si>
  <si>
    <t>Canecas de 20 galones para gasolina, 
Piola nylon para colgar toldillos x rollos, 
Puntillas x 2 pulgadas para colgar toldillos  x libras, 
Martillo para clavar puntillas para colgar toldillos, 
Linterna  de dos pilas grandes 
Thiner x galón, 
Bombillo 100 V, 
Pilas AA par, 
Pilas AAA par, 
Taladro de 3/4 para reparación de lanchas ETV, 
Pulidora pequeña para reparación de lanchas ETV,  
Pulidora grande para reparación de lanchas ETV , 
Compresor de dos boquillas con manguera de 25 mt, 
Juego de brocas
Tapetes para vehículos
Carpas de lona para cubrir la carga en los botes</t>
  </si>
  <si>
    <t>Bombas Hudson aspersoras de compresión manual
Bombas Hudson ULV</t>
  </si>
  <si>
    <t>SGP</t>
  </si>
  <si>
    <t xml:space="preserve">Compra repuestos para equipos de fumigación:
Para bombas Hudson
Boquillas TEEJET 80.02 HSS
Casquetes
Llaves de paso 
Tubos abastecedor 
Tubos cilíndrico
Mangueras
Empaques de cuero
Empaques de boquilla
Empaques de la pistola
Empaques de pernos
Chavetas
Pernos
Pistolas
Caja de la pistola
Tapa de la bomba
Tapa del tanque y otros
Para equpo de espalda con ULV (motomochilas) 
Guayas, 
Resortes, 
Chicotes, 
Bujías,
Empaques y otros. </t>
  </si>
  <si>
    <t>Compra equipos:
Termohigrómetro (1 unidad) medicamentos almacén Tumaco
GPS para ubicación de criaderos y casas maláricas (3)
Microscopios 10.
Contadores de células,</t>
  </si>
  <si>
    <t xml:space="preserve">Selección Abreviada </t>
  </si>
  <si>
    <t>Compra de guadañas y Repuestos para guadañas.</t>
  </si>
  <si>
    <t>Compra de repuestos para motores fuera de borda
Hélices
Bujías BH7 
Pasadores
CDI
Guayas
Piñón corana
Piñón marcha atrás
Blineras
Empaque de culata
Empaque de base
Eje de hélice
Eje de mando</t>
  </si>
  <si>
    <t>Compra de Lubricantes para motores fuera de borda, camionetas, máquinas aspersoras para montar en vehículo, máquinas aspersoras de espalda, planta eléctrica</t>
  </si>
  <si>
    <t xml:space="preserve">Equipos de equipos de oficina:
Computador de mesa, Computador portátil, 
Compra de Silla ergonómica, Escritorio modular, Sillas para reuniones (Plásticas)
Incluida sede El Charco  </t>
  </si>
  <si>
    <t>REC PROPIOS</t>
  </si>
  <si>
    <t>Tinta para impresoras                                                                                                                                                                   HP Hewllett-Packard Laser Jet EnterpriseM605 (5 unidades); Tinta para impresora HP53E, Tinta HP q5942a impresora HP laserjet 4250n (4 unidades).</t>
  </si>
  <si>
    <t>Tinta para fotocopiadora                                                                                                                 Kyocera-Ecosys M3550idn.</t>
  </si>
  <si>
    <t>Contratación de Matrícula de 12 lanchas en Capitanía de puertos (Recursos de funcionamiento)</t>
  </si>
  <si>
    <t xml:space="preserve">Servicio de mantenimiento preventivo, correctivo de equipos de laboratorio (microscopios LSP y LEISP Tco y Red de Dx, balanza analítica, microcentrífuga, centrífuga, incubadora, pianos, neveras) semestral </t>
  </si>
  <si>
    <t>Mantenimiento de 14 computadores, 2 UPS grandes de la red, 13 aires acondicionados y 4 extractores de aire (semestral)</t>
  </si>
  <si>
    <t>Contratación de Mantenimiento de Máquinas London Fog, incluidos repuestos acoples para selenoide, bujías.</t>
  </si>
  <si>
    <t xml:space="preserve">Servicio de calibración de equipos de laboratorio (microscopios LSP y LEISP Tco y Red de Dx, balanza analítica, microcentrífuga, centrífuga, incubadora) semestral </t>
  </si>
  <si>
    <t>Servicio de mantenimiento preventivo y correctivo de camionetas y motocicletas Programa ETV</t>
  </si>
  <si>
    <t>Contratación abastecimiento de combustibles en cinco municipios: Barbacoas, El Charco, Mosquera, Olaya Herrera y Tumaco.</t>
  </si>
  <si>
    <t>Contratación de transporte de medicamentos e insumos</t>
  </si>
  <si>
    <t xml:space="preserve">MIGUEL ANGEL BOTINA CRIOLLO - Profesional Especializado </t>
  </si>
  <si>
    <t>CONTRATACION DE PROFESIONAL DE APOYO A DIMENSION DE SALUD PUBLICA EN EMERGENCIAS Y DESASTRES</t>
  </si>
  <si>
    <t xml:space="preserve">WILSON RAUL LARRANIAGA LOPEZ  - Profesional Especializado </t>
  </si>
  <si>
    <t>TRANSPORTE TERRESTRE</t>
  </si>
  <si>
    <t>REFRIGERIOS</t>
  </si>
  <si>
    <t>CONJUNTO DE ACCIONES QUE DEBE LIDERAR EL TERRITORIO, CONVOCANDO LOS DIFERENTES SECTORES, LAS INSTITUCIONES Y LA COMUNIDAD, DIRIGIDOS A LA CONSTRUCCIÓN O GENERACIÓN DE CONDICIONES, CAPACIDADES Y MEDIOS NECESARIOS PARA QUE LOS INDIVIDUOS, LAS FAMILIAS Y LA SOCIEDAD EN SU CONJUNTO LOGREN INTERVENIR Y MODIFICAR LOS DETERMINANTES SOCIALES EN SALUD EN CADA TERRITORIO, Y ASÍ LAS CONDICIONES DE CALIDAD DE VIDA</t>
  </si>
  <si>
    <t xml:space="preserve">FABIOLA FIGUEROA FIGUEROA - Profesional Especializado  </t>
  </si>
  <si>
    <t>Selecciòn Abreviada y/o minima cuantia</t>
  </si>
  <si>
    <t>LILIANA ORTIZ CORAL - Subdirectora de Salud Publica - lortiz@idsn.gov.co</t>
  </si>
  <si>
    <t>Talento Humano en Salud - PTS (Enfermeras) Honorarios Normales</t>
  </si>
  <si>
    <t>Talento Humano en Salud - PTS (Medico Pediatra)</t>
  </si>
  <si>
    <t>5 meses</t>
  </si>
  <si>
    <t>MONICA PORTILLA - Profesional Universitario</t>
  </si>
  <si>
    <t>Suministro de refigerios y auditorios y ayudas audiovisuales</t>
  </si>
  <si>
    <t xml:space="preserve">HEINER VALDES CAICEDO                                     Profesional Especializado                                                hvaldez@idsn.gov.co                                                3145806717                                                      </t>
  </si>
  <si>
    <t>Servicio de Apoyo Logístico para el desarrollo de las actividades planeadas</t>
  </si>
  <si>
    <t xml:space="preserve">HEINER VALDES CAICEDO                                     Profesional Especializado                                                hvaldez@idsn.gov.co                                                3145806717                                               </t>
  </si>
  <si>
    <t>Desarrollar actividades con comunidad en el marco del Plan de Intervenciones Colectivas PIC, acorde a las necesidades en salud con enfoque de género, orientado a la prevención y sensibilización de violencia basada en género, articulando acciones con  las dimensiones de Salud Publica.</t>
  </si>
  <si>
    <t>7 meses</t>
  </si>
  <si>
    <t>10  meses</t>
  </si>
  <si>
    <t>Servicio de transporte permanente</t>
  </si>
  <si>
    <t>Desarrollar actividades con comunidad en el marco del Plan de Intervenciones Colectivas PIC, acorde a las necesidades en salud con municipios priorizados en población victima del conflicto armado.</t>
  </si>
  <si>
    <t>HEINER VALDES CAICEDO                                     Profesional Especializado                                                hvaldez@idsn.gov.co                                                3145806718</t>
  </si>
  <si>
    <t>11.5 MESES</t>
  </si>
  <si>
    <t>LILIANA ORTIZ CORAL. Subdirectora de Salud Publica. saludpublicaidsn@gmail.com.  CLAUDIA ALMEIDA Lider  del Laboratorio de Salud Publica, caalmeida@idsn.gov.co</t>
  </si>
  <si>
    <t>11,5 meses</t>
  </si>
  <si>
    <t>11, 5 meses</t>
  </si>
  <si>
    <t>10.5 meses</t>
  </si>
  <si>
    <t>6,5 meses</t>
  </si>
  <si>
    <t>Selección Abreviada, minima cuantia</t>
  </si>
  <si>
    <t>SI</t>
  </si>
  <si>
    <t>LILIANA ORTIZ CORAL. Subdirectora de Salud Publica. saludpublicaidsn@gmail.com.  CLAUDIA ALMEIDA Lider  del Laboratorio de Salud Publica, caalmeida@idsn.gov.coMAURICIO GUERRERO. Profesional Especializado Salud Ambiental mgruerrero@idsn.gov.co. PILAR PÉREZ CORTÉS. Profesional especializada. ETV Tumaco, pperez@idsn.gov.co</t>
  </si>
  <si>
    <t>Adquisición de Materiales de Laboratorio. (Sede LSP, Salud Ambiental y ETV). Láminas portaobjeto, lancetas, frascos ámbar para reactivos, algodón, alcohol, bolsas ziploc, porta lámina individuales, viales plásticos, erlenmeyer, cajas de petri, pipetas, celdas para espectrofotometría, frascos para toma de muestra de agua, espátulas, micropipetas, puntas para micropipetas, toallas desechables, solución desinfectante, papel para esterilizar, gradillas, tubos vacutainer, electrosdos, termocupla etc.</t>
  </si>
  <si>
    <t xml:space="preserve">Adquisición de insumos para Bioseguridad - PGIRHS.  (Sede LSP, Salud Ambiental y ETV) Guantes de nitrilo, guantes de aseo, tapabocas N95, gorros desechables, uniformes y batas para laboratorio, guardianes, desinfectantes, mascaras antigases con filtros, recipientes para residuos  reciclables, ordinarios, biologicos y químicos, contratación disposición final de residuos biológicos y químicos peligrosos.  </t>
  </si>
  <si>
    <t>Selección Abreviada, mínima cuantía</t>
  </si>
  <si>
    <t>Adquisición de Equipos de Laboratorio. (LSP, Salud Ambiental y ETV). Balanza analítica,  horno, microscopios,  lector de Elisa, agitador de tubos vacutainer, autoclaves, microcentrífuga,  trampas angulo, Cabinas extractoras de gases, cabinas de bioseguridad, baños de maria, lavadores, cromatografo de gases, incubadoras, digestor de proteinas, refrigeradores, lavaojos, cuenta colonias, refrigeradores de laboratorio, microscopio de fluorescencia, termohigrometros, termometros infrarrojos, etc</t>
  </si>
  <si>
    <t>Contratación de Servicio de asesoría,  acompañamiento acreditación,  capacitación en validación en tecnicas analiticas y normatividad vigente,  traduccion de normas.</t>
  </si>
  <si>
    <t>Contratación suministro de pruebas de idoneidad o ensayos de aptitud para  LSP</t>
  </si>
  <si>
    <t>marzo-diciembre</t>
  </si>
  <si>
    <t>contratación visita de seguimiento de acreditación a LSP y auditoria interna a LSP bajo la norma tecnica ISO/IEC17025</t>
  </si>
  <si>
    <r>
      <t>Servicio de mantenimiento de equipos de laboratorio.</t>
    </r>
    <r>
      <rPr>
        <b/>
        <sz val="9"/>
        <rFont val="Arial"/>
        <family val="2"/>
      </rPr>
      <t xml:space="preserve"> </t>
    </r>
    <r>
      <rPr>
        <sz val="9"/>
        <rFont val="Arial"/>
        <family val="2"/>
      </rPr>
      <t>(Sede LSP, Salud Ambiental, PAI y ETV). Mantenimiento preventivo y correctivo de Autoclaves, cabinas de seguridad, hornos, centrifugas, sistema de purificacion de agua, generador de hidrogeno, microscopio fluorecencia, microscopios, cabinas de flujo laminar, cabinas estractoras de gases, , cabinas de bioseguridad, espectrofotometros, pHmetros, PCR, Incubadoreas, cromatografo, EKOMILK Sistema de ventilacion mecánica, red de frio, equipos de mantenimiento exclusivo.</t>
    </r>
  </si>
  <si>
    <t>Selecciòn Abreviada, Contratación directa, minima cuantia</t>
  </si>
  <si>
    <t>LILIANA ORTIZ CORAL. Subdirectora de Salud Publica. saludpublicaidsn@gmail.com.  CLAUDIA ALMEIDA Lider  del Laboratorio de Salud Publica, caalmeida@idsn.gov.coMAURICIO GUERRERO. Profesional Especializado Salud Ambiental mgruerrero@idsn.gov.co. PILAR PÉREZ CORTÉS. Profesional especializada. ETV Tumaco, pperez@idsn.gov.co. LUZ MARINA TUMBAQUI Lider PAI.</t>
  </si>
  <si>
    <t>Servicio de calibración de equipos.  (Sede LSP, Salud Ambiental, ETV y Medicamentos). Variables, volumen, masa, presión, temperatura, Humedad relativa, turbiedad, conductividad, pH, espectrofotometría, ruido, sonometria, masas y balanzas, turbidimetro, incubadoras y neveras, termometros y termohigrometros</t>
  </si>
  <si>
    <t>Selecciòn Abreviada, Subasta inversa</t>
  </si>
  <si>
    <t xml:space="preserve">LILIANA ORTIZ CORAL. Subdirectora de Salud Publica. saludpublicaidsn@gmail.com.  CLAUDIA ALMEIDA Lider  del Laboratorio de Salud Publica, caalmeida@idsn.gov.coMAURICIO GUERRERO. Profesional Especializado Salud Ambiental mgruerrero@idsn.gov.co. PILAR PÉREZ CORTÉS. Profesional especializada. ETV Tumaco, pperez@idsn.gov.co. LUZ MARINA TUMBAQUI Lider PAI. MARTHA CECILIA VELASCO TULCANASA Oficina control de medicamentos. </t>
  </si>
  <si>
    <t xml:space="preserve">Servicio de validación/calificación de equipos LSP : Autoclaves, cabinas de flujo laminar, cabinas de bioseguridad, cabinas extractoras de gases, </t>
  </si>
  <si>
    <t>Selecciòn Abreviada, Minima cuantía</t>
  </si>
  <si>
    <t>Servicio de recolección, transporte, tratamiento y disposición final de residuos hospitalarios y similares (biosanitarios, solidos y quimicos anatomo-patológicos, cortopunzantes, animales, medicamentos), generados por el Instituto Departamental de Salud de Nariño en las sede Pasto Laboratorio de Salud Pública .</t>
  </si>
  <si>
    <t>en-2020</t>
  </si>
  <si>
    <t>Contratación Directa, Minima cuantia</t>
  </si>
  <si>
    <t>LILIANA ORTIZ CORAL. Subdirectora de Salud Publica. saludpublicaidsn@gmail.com.  CLAUDIA ALMEIDA Lider  del Laboratorio de Salud Publica, caalmeida@idsn.gov.co MIRYAM FREYRE  Apoyo Logistico. mfreyre@idsn.gov.co</t>
  </si>
  <si>
    <t>Contratación de 3 profesionalescomo apoyo a la los procesos de Vigilancia Epidemiologíca</t>
  </si>
  <si>
    <t>Juan Carlos Vela Santacruz
Profesional especializado Area Salud
jcvela@idsn.gov.co
2-7223033</t>
  </si>
  <si>
    <t>Fortalecimiesnto de los Comites de Participación Comunitaria (COVECOM )</t>
  </si>
  <si>
    <t>Juan Carlos Vela Santacruz
Profesional especializado Area Salud
jcvela@idsn.gov.co
2-7223036</t>
  </si>
  <si>
    <t>Profesional en Enfermeria (APS)</t>
  </si>
  <si>
    <t xml:space="preserve">Carmen Liliana Armero Ruíz - Profesional universitario </t>
  </si>
  <si>
    <t>Profesional de Salud para Apoyo metodologico en el Desarrollo del PIC Departamental (Apoyo PIC)</t>
  </si>
  <si>
    <t>Contración de Actvidades PIC</t>
  </si>
  <si>
    <t xml:space="preserve">Contratacion de un profesional universitario como apoyo a los procesos de calidad de salud publica </t>
  </si>
  <si>
    <t>Contratacion de personal de apoyo a la gestiòn</t>
  </si>
  <si>
    <t xml:space="preserve">Profesional en Comunicación Social </t>
  </si>
  <si>
    <t>Jaime Enriquez Enriquez, Profesional Universitario, comunicacionessaludnarino@gmail.com, Celular 3217740542</t>
  </si>
  <si>
    <t>Profesional en Diseño Grafico</t>
  </si>
  <si>
    <t>Jaime Enriquez Enriquez, Profesional Universitario, comunicacionessaludnarino@gmail.com, Celular 3217740543</t>
  </si>
  <si>
    <t>Jaime Enriquez Enriquez, Profesional Universitario, comunicacionessaludnarino@gmail.com, Celular 3217740544</t>
  </si>
  <si>
    <t>Profesional en Publicidad</t>
  </si>
  <si>
    <t>Jaime Enriquez Enriquez, Profesional Universitario, comunicacionessaludnarino@gmail.com, Celular 3217740545</t>
  </si>
  <si>
    <t>Profesional en Realizacion Audiovisual</t>
  </si>
  <si>
    <t>Jaime Enriquez Enriquez, Profesional Universitario, comunicacionessaludnarino@gmail.com, Celular 3217740546</t>
  </si>
  <si>
    <t xml:space="preserve">Contratar para la ejecución Realizar al 100% las acciones de producción para material educomunicativo para la promocion y prevencion de la salud como apoyo a las diferentes actividades planteadas en las 10 dimensiones de l Plan Decenal de Salud Pública. 
</t>
  </si>
  <si>
    <t>Jaime Enriquez Enriquez, Profesional Universitario, comunicacionessaludnarino@gmail.com, Celular 3217740547</t>
  </si>
  <si>
    <t xml:space="preserve">Contratación para la ejecución Desarrollar al 100% la estrategias de medios de comunicación de acuerdo con las particularidades de salud pública en las 13 subregiones para la difusión ajes y documentos claves con relación a las 10 dimensiones del Plan Decenal de Salud Pública. </t>
  </si>
  <si>
    <t>Jaime Enriquez Enriquez, Profesional Universitario, comunicacionessaludnarino@gmail.com, Celular 3217740548</t>
  </si>
  <si>
    <t>Contratación de un profesional en el area de ingenieria como apoyo para el componente de PST, en el desarrollo del siguimiento a la plataforma SISPRO - PTS a los 64 municipios del departamento de Nariño, a traves de asistencia técnica e inspecciòn y vigilancia a los COAI- PAS</t>
  </si>
  <si>
    <t xml:space="preserve">Sandra Ramos Rosero - Profesional Universitario </t>
  </si>
  <si>
    <t>Contratación de un profesional de apoyo en el area de la salud para el componente de PST, para brindar asistencia tecnica y realizar acciones de inspecciòn y vigilancia a los COAI- PAS los 21 municipios del departamento de Nariño (Exprovincia de Obando , Telembi, Pie de Monte y Abades).</t>
  </si>
  <si>
    <t>Contratación de un profesional de apoyo en el area de la salud para el componente de PST, para brindar asistencia tecnica y realizar acciones de inspecciòn y vigilancia a los COAI- PAS los 21 municipios del departamento de Nariño (Juanambu, Rio Mayo, Centro y Guambuyaco parte 1)</t>
  </si>
  <si>
    <t>Contratación de un profesional de apoyo en el area de la salud para el componente de PST, para brindar asistencia tecnica y realizar acciones de inspecciòn y vigilancia a los COAI- PAS los 22 municipios del departamento de Nariño (Saquianga, Pacifico sur, Sabana, Occidente y Cordillera)</t>
  </si>
  <si>
    <t xml:space="preserve">Contratar los servicios profesionales de un Ingeniero(a) de Sistemas - Desarrollador de Software </t>
  </si>
  <si>
    <t>11  meses</t>
  </si>
  <si>
    <t>Contratacion Directa</t>
  </si>
  <si>
    <t>GUSTAVO CUELLAR DE LOS RIOS
PROFESIONAL ESPECIALIZADO
SISTEMAS DE INFORMACION</t>
  </si>
  <si>
    <t>Contratar los servicios profesionales de un Ingeniero(a) de Sistemas - Analista de Datos, como apoyo a la gestion de Informacion el Res 4505, CAC</t>
  </si>
  <si>
    <t>Contratar los servicios profesionales de un Ingeniero(a) de Sistemas - Analista de Datos, como apoyo soporte de Sistemas de Informacion Caso: Ing Orlando Diaz</t>
  </si>
  <si>
    <t>Capacitaciones en temas de Sistemad de Informacion y normas asociadas</t>
  </si>
  <si>
    <t xml:space="preserve">Contratacion de (2) dos profesinales Químicos Farmacéuticos como apoyo al área de control de  medicamentos </t>
  </si>
  <si>
    <t>MARTHA CECILIA VELASCO TULCANAZA Profesional Especializado, Oficina de Control de Medicamentos,  mvelasco@idsn.gov.co</t>
  </si>
  <si>
    <t xml:space="preserve">Contratacion de  (2) un Tecnólogos en Regencia de Farmacia como apoyo al área de control de  medicamentos </t>
  </si>
  <si>
    <t>Servicio de calibración de equiposM (1 termohigrómetro digital)</t>
  </si>
  <si>
    <t>Selecciòn Abreviada</t>
  </si>
  <si>
    <t>Contratación Plan de Impresos. Actas de IVC</t>
  </si>
  <si>
    <t>Recursos propios y SGP-SP</t>
  </si>
  <si>
    <t>APOYO LOGISTICO</t>
  </si>
  <si>
    <t>Realizar el procedimiento al 100% de compra de medicamentos de control especial, monopolio del estado, para cubrir necesidades del departamento</t>
  </si>
  <si>
    <t>Recursos propios</t>
  </si>
  <si>
    <t>Realizar actividades de educación  en el desarrollo de Farmacovigilancia Comunitaria  para promover la cultura del uso adecuado y seguro de  los medicamentos, teniendo en cuenta los objetivos del Programa Nacional de Farmacovigilancia</t>
  </si>
  <si>
    <t>Servicios de Apoyo a la gestión de la Oficina Asesora de Juridica: un (1) Tecnico Administrativo</t>
  </si>
  <si>
    <t>12 MESES</t>
  </si>
  <si>
    <t>CONTRATACION DIRECTA</t>
  </si>
  <si>
    <t>SILVIA RENGIFO, JEFE OFICINA ASESORA JURIDICA</t>
  </si>
  <si>
    <t>Servicios de Apoyo a la gestión de la Oficina  Asesora de Juridica: Dos (2) Profesionales Universitarios</t>
  </si>
  <si>
    <t>JEFE OFICINA ASESORA JURIDICA</t>
  </si>
  <si>
    <t>Servicios de Apoyo a la gestión de la Oficina  Asesora de Juridica: una persona juridica externa</t>
  </si>
  <si>
    <t>11 MESES</t>
  </si>
  <si>
    <t>Servicios de apoyo profesional para Sistema Gestion de Calidad y MIPG (2)</t>
  </si>
  <si>
    <t>Contratacion directa</t>
  </si>
  <si>
    <t>Recursos Propios</t>
  </si>
  <si>
    <t>OMAR MORENO JARAMILLO 
JEFE OFICINA ASESORA DE PLANEACION omoreno@idsn.gov.co</t>
  </si>
  <si>
    <t>Servicios de apoyo profesional para articulacion intersectorial (1)</t>
  </si>
  <si>
    <t>Servicios de apoyo profesional para procesamiento de datos (2)</t>
  </si>
  <si>
    <t>GUSTAVO CUELLAR DE LOS RIOS
PROFESIONALE ESPECIALIZADO
SISTEMAS DE INFORMACION</t>
  </si>
  <si>
    <t>Servicios de apoyo profesional para seguridad de los computadores, redes o internet. (1)</t>
  </si>
  <si>
    <t>Servicios de apoyo profesional para Gestion de Proyectos 
Ingeniería civil, arquitectura, electrica (3)</t>
  </si>
  <si>
    <t>Servicios de apoyo profesional para Gestion de Proyectos 
Ingeniería biomedica (1)</t>
  </si>
  <si>
    <t>Servicios de apoyo profesional para supervision convenios (4)</t>
  </si>
  <si>
    <t>Actualizacion y mantenimiento de Registro de Base de Datos</t>
  </si>
  <si>
    <t>concurso de meritos</t>
  </si>
  <si>
    <t>Plan Estrategico de Tecnologias de la Informacion - PETI</t>
  </si>
  <si>
    <t>Soporte, actualización, desarrollo de sistema, desarrollo de consultas SYSMAN</t>
  </si>
  <si>
    <t>Invitacion Publica</t>
  </si>
  <si>
    <t>HORACIO GUERRA BURBANO
PROFESIONAL UNIVERSITARIO</t>
  </si>
  <si>
    <t>Contratacion de nube publica - Respaldo y seguridad de la informacion</t>
  </si>
  <si>
    <t>Compra de Equipos técnologicos: Fortalecimiento de Infraestructura Tecnologica - Hardware</t>
  </si>
  <si>
    <t>Licitacion Publica</t>
  </si>
  <si>
    <r>
      <t>Recursos Propios</t>
    </r>
    <r>
      <rPr>
        <sz val="9"/>
        <color indexed="10"/>
        <rFont val="Arial"/>
        <family val="2"/>
      </rPr>
      <t xml:space="preserve"> </t>
    </r>
    <r>
      <rPr>
        <sz val="9"/>
        <rFont val="Arial"/>
        <family val="2"/>
      </rPr>
      <t>y SGP</t>
    </r>
    <r>
      <rPr>
        <sz val="9"/>
        <color indexed="10"/>
        <rFont val="Arial"/>
        <family val="2"/>
      </rPr>
      <t xml:space="preserve"> </t>
    </r>
  </si>
  <si>
    <t xml:space="preserve">GUSTAVO CUELLAR DE LOS RIOS
PROFESIONAL ESPECIALIZADO
SISTEMAS DE INFORMACION
JESUS EDGARDO ROSERO
TECNICO  OPERATIVO SISTEMAS
Secretaria General </t>
  </si>
  <si>
    <t>Comprar licencias de software (redes, seguridad, administracion)</t>
  </si>
  <si>
    <t>Adquirir servicios de tecnologia para mejoramiento de correo electronico institucional</t>
  </si>
  <si>
    <t>GUSTAVO CUELLAR DE LOS RIOS
PROFESIONAL ESPECIALIZADO
SISTEMAS DE INFORMACION
HORACIO GUERRA BURBANO
PROFESIONAL UNIVERSITARIO</t>
  </si>
  <si>
    <t>Adquisicion de software - Unidad de archivo y correspondencia</t>
  </si>
  <si>
    <t xml:space="preserve">Firma Digitales (Juridica (1) y Representante (3) </t>
  </si>
  <si>
    <t xml:space="preserve"> Desarrollo de políticas u objetivos empresariales (sgc)</t>
  </si>
  <si>
    <t>6  meses</t>
  </si>
  <si>
    <t>DEHYSI TOVAR CASTILLO
PROFESIONAL UNIVERSITARIO SGC</t>
  </si>
  <si>
    <t>Plan de mejoramiento de infraestructura fisica (Edificio) del IDSN</t>
  </si>
  <si>
    <t>Selección abreviada</t>
  </si>
  <si>
    <t>OMAR MORENO JARAMILLO JEFE OFICINA ASESORA DE PLANEACION omoreno@idsn.gov.co</t>
  </si>
  <si>
    <t>Plan de mantenimiento de servidores</t>
  </si>
  <si>
    <t>Plan de mantenimiento de redes de voz y datos</t>
  </si>
  <si>
    <t>Servicios de Apoyo a la gestión de la Oficina de Control Interno: Un (1) Profesional Universitario (Administrador de Empresas, Contador Público, Abogado, Jefe de enfermería)</t>
  </si>
  <si>
    <t xml:space="preserve">11meses </t>
  </si>
  <si>
    <t>OMAR CORDOBA Jefe Control Interno ocordoba@idsn.gov.co</t>
  </si>
  <si>
    <t>Servicios de Apoyo a la gestión de la Oficina de Control Interno: Un (1) Profesional Universitario (Administrador de Empresas , Contador público )</t>
  </si>
  <si>
    <t xml:space="preserve">recursos propios </t>
  </si>
  <si>
    <t xml:space="preserve">Encargo fiduciario para el manejo administracion y pago de recursos del convenio de concurrencia </t>
  </si>
  <si>
    <t>licitacion publica</t>
  </si>
  <si>
    <t>ELIZABETH CABRERA, Profesional Universitario Gestion Talento Humano</t>
  </si>
  <si>
    <t xml:space="preserve">Servicios de apoyo a la gestion para actividades de Saneamiento de Aportes Patronales y Pasivo Pensional y  acompañamiento  y control  en Sanemiento de Aportes Patronales de las ESE del Departamento . Un Abogado,   Dos (2) tecnicos y dos auxiliares </t>
  </si>
  <si>
    <t>Personal de apoyo contratista: 1 contratista, sea de Servicios Profesionales con perfil Abogado, tècnico o estudiante judicante se determinará según la necesidad.  De igual forma de acuerdo a la vinculación se determinaran honorarios conforme a la tabla institucional.</t>
  </si>
  <si>
    <t>ANDREA FERNANDES AGREDA Profesional Universitario. Oficina de Asuntos disciplinarios</t>
  </si>
  <si>
    <t>Inscripción a legis o a la plataforma Vlex - edición profesional y corporativa (Para consulta juridica digital permanente y acceso a jurisprudencia, doctrina y leyes actualizada en el desarrollo de funciones.)</t>
  </si>
  <si>
    <t>Invitación Pública</t>
  </si>
  <si>
    <t>Profesional Universitario. Oficina de Asuntos disciplinarios</t>
  </si>
  <si>
    <t>Servicios de Apoyo a la gestión de la Secretaria General.( 5) auxiliares administrativos, (auxiliar de mantenimiento, electicista, almacen correspondencia y archivo) y (3) tres tecnicos ( soporte sistemas y soporte apoyo logistico )</t>
  </si>
  <si>
    <t>Miryam del Socorro  Freyre Garcia  -Profesional Universitario. Oficina de Apoyo mfreyre@idsn.gov.co</t>
  </si>
  <si>
    <t xml:space="preserve">92121504
</t>
  </si>
  <si>
    <t>Servicio de Vigilancia y seguridad privada con medio humano con armas en las sedes Pasto (Laboratorio de Salud Pública y Sede Administrativa) y Tumaco (ETV)</t>
  </si>
  <si>
    <t>10 MESES</t>
  </si>
  <si>
    <t>Licitación Publica</t>
  </si>
  <si>
    <t xml:space="preserve">
90101700</t>
  </si>
  <si>
    <t>Servicio de Aseo y suministros para cafeteria requeridos en las sedes Pasto (Laboratorio de Salud Pública y Sede Administrativa) y Tumaco (ETV)</t>
  </si>
  <si>
    <t>Programa de Seguros y soat</t>
  </si>
  <si>
    <t xml:space="preserve"> Selección Abreviada</t>
  </si>
  <si>
    <t>Servicio de Transporte Aereo en rutas nacionales e internacionales, para el desplazamiento funcionarios y/o contratistas en cumplimiento de actividades misionales; así mismo, para la atención de población pobre no afiliada y población que requiere servicios complementarios para atención de eventos no contemplados en el Plan Obligatorio de Salud  (Funcionamiento:100.000.000 SP:34.000.000 Calidad y Aseguramiento:60.000.000)</t>
  </si>
  <si>
    <t>Recursos Propios -SGP</t>
  </si>
  <si>
    <t>Servicios de transporte de personal : Permanente, expreso, Servicios de buses contratados para los 64 municipios del departamento de Nariño(Funcionamiento:34.000.000 SP:50.575.286)</t>
  </si>
  <si>
    <t>Recursos Propios-SGP</t>
  </si>
  <si>
    <t>Servicio de mensajeria y correspondencia especializada a nivel local, departamental, nacional y si se requiere internacional  (Funcionamiento:(80.000.000 SP:7.000.000)</t>
  </si>
  <si>
    <t>Servicio de transporte de mercancía especial a nivel local, departamental y nacional  (Funcionamiento:30.000.000 SP:10.000.000 ETV:10.000.000)</t>
  </si>
  <si>
    <t>8 MESES</t>
  </si>
  <si>
    <t>Servicio de mantenimiento preventivo y correctivo de la infraestructura general del Instituto Departamental de Salud de Nariño, necesarios para el cuidado y óptimo funcionamiento de las áreas de trabajo(Funcionamiento:120.000.000 ETV:12.000.000)</t>
  </si>
  <si>
    <t xml:space="preserve">Servicio de Mantenimiento de Motocicletas  </t>
  </si>
  <si>
    <t>Mantenimiento de extintores ( se tiene en cuenta las fechas de vencimiento)</t>
  </si>
  <si>
    <t>Servicio de auditorio, atención para eventos y suministro de refrigerios (Funcionamiento: SP:)</t>
  </si>
  <si>
    <t>8 meses</t>
  </si>
  <si>
    <t>82121701 82121702</t>
  </si>
  <si>
    <t>Servicio de fotocopias , anillado y argollado(Funcionamiento: SP:)</t>
  </si>
  <si>
    <t>Suscripción Diario del Sur durante un año</t>
  </si>
  <si>
    <t xml:space="preserve">servicio de mantenimiento de ascensor </t>
  </si>
  <si>
    <t>Mínima cuantía</t>
  </si>
  <si>
    <t xml:space="preserve">Recursos Propios y SGP </t>
  </si>
  <si>
    <t>Servicio de recarga de toners</t>
  </si>
  <si>
    <t>Suministro de Peajes</t>
  </si>
  <si>
    <t xml:space="preserve">14111509 14111506
14111530 44121506 26111702 31201512 31201600 43202101 44111500 44111506 44121600 44121900 44122011 44122022 44122107 44121800  44122101 44122104 47131500 60121100 </t>
  </si>
  <si>
    <r>
      <t>Suministro de mobiliario para oficina(Funcionamiento:</t>
    </r>
    <r>
      <rPr>
        <sz val="9"/>
        <color indexed="8"/>
        <rFont val="Arial"/>
        <family val="2"/>
      </rPr>
      <t>ETV</t>
    </r>
    <r>
      <rPr>
        <sz val="9"/>
        <color indexed="10"/>
        <rFont val="Arial"/>
        <family val="2"/>
      </rPr>
      <t>:</t>
    </r>
    <r>
      <rPr>
        <sz val="9"/>
        <color indexed="8"/>
        <rFont val="Arial"/>
        <family val="2"/>
      </rPr>
      <t>)</t>
    </r>
  </si>
  <si>
    <t>Recursos Propios  -SGP</t>
  </si>
  <si>
    <t xml:space="preserve">39111800
</t>
  </si>
  <si>
    <t>1  meses</t>
  </si>
  <si>
    <t>Servicio de recolección, transporte, tratamiento y disposición final de residuos químicos y administrativos peligrosos, generados por el Instituto Departamental de Salud de Nariño en las sedes Pasto (Laboratorio de Salud Pública y Sede Administrativa) y Tumaco (Unidad de Control de Vectores</t>
  </si>
  <si>
    <t xml:space="preserve">Servicios un (2) Profesionales para desarrollar actividades del Sistema de Gestión de Seguridad y Salud en el trabajo </t>
  </si>
  <si>
    <t>MARTHA CECILIA ACOSTA. Profesional Universitario GTH. marthaacosta@idsn.gov.co</t>
  </si>
  <si>
    <t xml:space="preserve">Servicios de Apoyo Psicosocial. </t>
  </si>
  <si>
    <t>Servicios de capacitación a través de seminarios, talleres, congresos y simposios, solicitados por las dependencias de acuerdo al PIC</t>
  </si>
  <si>
    <t>Ejecución del Plan de Bienestar social</t>
  </si>
  <si>
    <t>Suministro de la dotación obligatoria a los trabajadores del IDSN de acuerdo a la norma (282 dotaciones año): calzado y vestido  de labor</t>
  </si>
  <si>
    <t xml:space="preserve">Subasta Inversa </t>
  </si>
  <si>
    <t xml:space="preserve">2 meses </t>
  </si>
  <si>
    <t>Adquisición de elementos de confort postural</t>
  </si>
  <si>
    <t>Mantenimiento de la red de voz y datos de las 3 sedes del idsn</t>
  </si>
  <si>
    <t>11meses</t>
  </si>
  <si>
    <t xml:space="preserve">HORACIO GUERRA, Profesional Universitario </t>
  </si>
  <si>
    <t>Arrendamiento bodega archivo central</t>
  </si>
  <si>
    <t>$10,000,000</t>
  </si>
  <si>
    <t>Recursos Propios y ETV</t>
  </si>
  <si>
    <t>Profesional en Diseño Industrial o publicista</t>
  </si>
  <si>
    <t>Contratar profesional para diagnostico e implementación de la  seguridad informatica y la seguridad de la información</t>
  </si>
  <si>
    <t xml:space="preserve">Contratación de un profesional en Ingienería de Sistemas para que desarrollo y actualizacion sistemas de informacion Web (SIMU - Web, SISVAN, COP, Registro de establecimientos) (1)
</t>
  </si>
  <si>
    <t>Contratación de un profesional en Ingienería de Sistemas para la consolidación y generación de informes  procedente de los municipios en relación con las actividades e intervenciones relacionadas con las Resolución 4505 de 2012, 0247 de 2014, 0123 de 2015, 1393 de 2015. 
Apoyar el proceso de reporte de Talento Humano en salud que relaciona la Resolución 3030 de 2014 y demás necesidades del servicio según perfil profesional, en la Subdirección de Salud Pública. (1)</t>
  </si>
  <si>
    <t>Servicios de apoyo profesional para Gestion de Proyectos 
Red Publica Hospitalaria. Apoyo en estructuración y seguimiento proyectos de inversión. Registro BPID (1)</t>
  </si>
  <si>
    <t xml:space="preserve">Servicios de apoyo profesional para  (1) referencia y contrareferencia </t>
  </si>
  <si>
    <t>Servicios de apoyo para Administracion Publica. Gestion documental en seguimiento, supervisión de proyectos de infraestructura y dotacion. Area de proyectos y logistica (1)</t>
  </si>
  <si>
    <t>Servicios de Apoyo a la gestión de la Secretaria  cinco (5) Profesionales Universitarios con perfil de ingeniero ambiental tres(3) contadores  y un(1)abogado.</t>
  </si>
  <si>
    <t>Miryam del Socorro  Freyre Garcia  -Profesional Universitario. Oficina de Apoyo mfreyre@idsn.gov.co, Tesoreria y Secretaria General</t>
  </si>
  <si>
    <t>ServiciosApoyo a la gestión de la Secretaria General. Convenio para cuatro (6) pasantes para el Archivo del IDSN</t>
  </si>
  <si>
    <t>Miryam del Socorro  Freyre García  -Profesional Universitario. Oficina de Apoyo mfreyre@idsn.gov.co</t>
  </si>
  <si>
    <t>mínima cuantía</t>
  </si>
  <si>
    <t>Servicio de Mantenimiento de Vehículos</t>
  </si>
  <si>
    <r>
      <rPr>
        <sz val="9"/>
        <rFont val="Arial"/>
        <family val="2"/>
      </rPr>
      <t>Mínima cuantía</t>
    </r>
    <r>
      <rPr>
        <sz val="9"/>
        <color indexed="8"/>
        <rFont val="Arial"/>
        <family val="2"/>
      </rPr>
      <t xml:space="preserve"> </t>
    </r>
  </si>
  <si>
    <t>Renovación de certificados de revisión tecno mecánica y gases</t>
  </si>
  <si>
    <t>Suministro o abastecimiento de Combustible, lubricantes y aditivos para vehículos, motocicletas y plantas eléctricas (Funcionamiento:ETV:)</t>
  </si>
  <si>
    <t>Mínima cuantía-Selección Abreviada</t>
  </si>
  <si>
    <t>Mantenimiento preventivo y correctivo de Impresoras, equipo electrónico UPS, monitores, video beam, periféricos, escáner, partes internas CPU</t>
  </si>
  <si>
    <t>Mantenimiento de equipo de aire acondicionado y extractores de aire</t>
  </si>
  <si>
    <t>Suministro de papelería y elementos de oficina  (Funcionamiento: SP:)</t>
  </si>
  <si>
    <r>
      <t>Compra de elementos de ferretería (Funcionamiento:</t>
    </r>
    <r>
      <rPr>
        <sz val="9"/>
        <color indexed="8"/>
        <rFont val="Arial"/>
        <family val="2"/>
      </rPr>
      <t xml:space="preserve"> ETV:)</t>
    </r>
  </si>
  <si>
    <t>Servicios de apoyo a la gestión Oficina de Gestión de Talento Humano.  Dos  Auxiliares Administrativas ( Secretarias Supernumerios)</t>
  </si>
  <si>
    <t>Servicios un (1) profesional médico para realización de exámenes de ingreso, periódicos y retiro de los funcionarios del IDSN</t>
  </si>
  <si>
    <t xml:space="preserve">Contratación Directa y Mínima Cuantía </t>
  </si>
  <si>
    <t xml:space="preserve">Contratar la adquisición de elementos de protección y seguridad industrial para generar condiciones de seguridad y salud en el trabajo. </t>
  </si>
  <si>
    <t xml:space="preserve">Ruby Martínez , Técnico. Oficina de archivo </t>
  </si>
  <si>
    <t>compra de scanner de alta potencia para archivo central, software para manejo del sistema de gestión documental, terminal de computo para usuarios de archivos IDSN</t>
  </si>
  <si>
    <t>Ruby Martínez , Técnico. Oficina de archivo, Apoyo Logístico</t>
  </si>
  <si>
    <t>servicio de control de plagas, roedores, control de caracoles  sedes principales y poda sede san Ignacio, pilcuan, chachagui y laboratorio</t>
  </si>
  <si>
    <t>EL Contratista se se obliga da en arrendamiento un especio físico al IDSN para la ubiccio0n de repetidor ubicado en el cerro cruz de amarillo</t>
  </si>
  <si>
    <t xml:space="preserve">mínima cuantía </t>
  </si>
  <si>
    <t>EL Contratista se se obliga da en arrendamiento un especio físico al IDSN para la ubiccio0n de repetidor ubicado cerro Morasurco</t>
  </si>
  <si>
    <t>Servicios un (1) profesional en derecho (ABOGADO) para apoyo a la oficina de atención al usuario si profesional abogado de la oficina jurídica e mantiene como apoyo</t>
  </si>
  <si>
    <t>Servicios profesional de un (1) MEDICO para auditoria concurrente, seguimiento acceso efectivo, control a medicamentos alto costo, participar en equipo de respuesta inmediata</t>
  </si>
  <si>
    <t>Servicios técnicos para apoyo a la oficina de radicación y causación de cuentas medicas. Un (1) TECNICO PROFESIONAL</t>
  </si>
  <si>
    <t xml:space="preserve">Mantenimiento y fortalecimiento de la Red de Radiocomunicaciones del CRUE: RADIOS VHF, portátiles, base, cable heliax, antenas 4 dipolos unidireccionales, baterías, fuentes cargadoras,  MANTENIMIENTO DE SOFTWARE </t>
  </si>
  <si>
    <t>Fortalecimiento bodega de reserva CRUE: DISPOSITIVOS E INSUMOS MEDICOS, FORTALECIMIENTO EN SUEROS ANTIOFIDICOS: ANTIALACRAN, ANTICORAL para las emergencias que se presenten en el departamento.</t>
  </si>
  <si>
    <t>Contratar personal profesional en Salud con Experiencia en Estrategia IAMII para realizar 25 acompañamientos técnicos a IPS Primarias y Complementarias en el seguimiento y sostenibilidad de la Estrategia IAMII, así como el proceso de preevaluación Externa de acuerdo a lineamientos nacionales</t>
  </si>
  <si>
    <t>Contratar personal profesional en sistemas de información para vigilar el reporte periódico de las IPS Municipales al Software SISVAN WEB para la consolidación de la información del estado nutricional en el departamento de Nariño - Res. 2465 de 2016</t>
  </si>
  <si>
    <r>
      <t>Contratación de un</t>
    </r>
    <r>
      <rPr>
        <b/>
        <sz val="9"/>
        <color indexed="8"/>
        <rFont val="Arial"/>
        <family val="2"/>
      </rPr>
      <t xml:space="preserve"> ingeniero sanitario </t>
    </r>
    <r>
      <rPr>
        <sz val="9"/>
        <color indexed="8"/>
        <rFont val="Arial"/>
        <family val="2"/>
      </rPr>
      <t xml:space="preserve">para apoyar acciones de gestión en salud publica de la dimensión de Salud Ambiental </t>
    </r>
    <r>
      <rPr>
        <b/>
        <sz val="9"/>
        <color indexed="8"/>
        <rFont val="Arial"/>
        <family val="2"/>
      </rPr>
      <t>en el municipio de Ipiales y a</t>
    </r>
    <r>
      <rPr>
        <sz val="9"/>
        <color indexed="8"/>
        <rFont val="Arial"/>
        <family val="2"/>
      </rPr>
      <t>cciones de IVC en municipios que se requiera.</t>
    </r>
  </si>
  <si>
    <r>
      <t>Contratación de un</t>
    </r>
    <r>
      <rPr>
        <b/>
        <sz val="9"/>
        <color indexed="8"/>
        <rFont val="Arial"/>
        <family val="2"/>
      </rPr>
      <t xml:space="preserve"> ingeniero sanitario </t>
    </r>
    <r>
      <rPr>
        <sz val="9"/>
        <color indexed="8"/>
        <rFont val="Arial"/>
        <family val="2"/>
      </rPr>
      <t xml:space="preserve">para apoyar acciones de gestión en salud publica de la dimensión de Salud Ambiental </t>
    </r>
    <r>
      <rPr>
        <b/>
        <sz val="9"/>
        <color indexed="8"/>
        <rFont val="Arial"/>
        <family val="2"/>
      </rPr>
      <t>en el programa de calidad de agua componente cambio climático</t>
    </r>
    <r>
      <rPr>
        <sz val="9"/>
        <color indexed="8"/>
        <rFont val="Arial"/>
        <family val="2"/>
      </rPr>
      <t>.</t>
    </r>
  </si>
  <si>
    <r>
      <t>Contratación de un</t>
    </r>
    <r>
      <rPr>
        <b/>
        <sz val="9"/>
        <color indexed="8"/>
        <rFont val="Arial"/>
        <family val="2"/>
      </rPr>
      <t xml:space="preserve"> ingeniero de alimentos</t>
    </r>
    <r>
      <rPr>
        <sz val="9"/>
        <color indexed="8"/>
        <rFont val="Arial"/>
        <family val="2"/>
      </rPr>
      <t xml:space="preserve"> para apoyar acciones de gestión en salud publica de la dimensión de Salud Ambiental en el </t>
    </r>
    <r>
      <rPr>
        <b/>
        <sz val="9"/>
        <color indexed="8"/>
        <rFont val="Arial"/>
        <family val="2"/>
      </rPr>
      <t xml:space="preserve">programa de alimentos y bebidas alcohólicas </t>
    </r>
    <r>
      <rPr>
        <sz val="9"/>
        <color indexed="8"/>
        <rFont val="Arial"/>
        <family val="2"/>
      </rPr>
      <t>y apoyo a acciones de IVC en municipios que se requiera.</t>
    </r>
  </si>
  <si>
    <t>Reactivos para análisis de aguas Cloro (10 L)  y PH (300 bolsas de 100 unid) (DPD)</t>
  </si>
  <si>
    <t>Selección Abreviada/Mctia</t>
  </si>
  <si>
    <t>Equipos, suministros y/o servicios para elaborar  mapas de riesgo de la fuentes hídricas de abastecimiento priorizadas</t>
  </si>
  <si>
    <t xml:space="preserve">Adquisición de insumos para Bioseguridad : 3 Cajas de bolsas whirl - pak estériles para toma de muestras por un kilo, caja por 500 unidades. 1000 Bolsas rojas para disposición de residuos peligrosos de 8 kilos, 35 Cajas de guantes quirúrgicos x 100 unidades, material de caucho látex, tallas 8 ½ y 9, ambidiestro suave y confortable, con reborde alta resistencia, entalcados suavemente. 35 Cajas de cofias desechables x 50 unidades, cobertura total de la cabeza, fabricado en material SNS, con hilo elástico, sin látex; desechable, tamaño universal, color azul, redondo. 35 Cajas de tapabocas desechables x 50 unidades, con resorte. Puntas amarilla para micropipeta de 10-100 microlitros 20 bolsas X 100 unidades. lancetas estériles 10 caja x 200. 5 unidades de indicador azul de bromotimol - sal sódica, soluble en agua  PH 6-7,6 azul, ref. 460440 para equipo lovibond de 0,112 gramos. 10 pares de guantes industrial  extralargos calibre 25 color negro.
 </t>
  </si>
  <si>
    <t xml:space="preserve">Adquisición de  material de apoyo para la gestión de los Autoridades sanitarias  en la implementación de la estrategia de entornos saludables en los municipios  del departamento Nariño </t>
  </si>
  <si>
    <t>Profesional Universitario. Oficina de Apoyo Logístico</t>
  </si>
  <si>
    <t>Contratación Interadministrativa para Identificar y describir en 4 municipios priorizados el contexto social y ambiental de las personas y comunidades en los diferentes entornos que
permitan reconocer los factores de riesgo y momentos significativos en el curso de la vida en los municipios priorizados según análisis de la situación en salud.</t>
  </si>
  <si>
    <r>
      <t xml:space="preserve">Contratación de un </t>
    </r>
    <r>
      <rPr>
        <b/>
        <sz val="9"/>
        <color indexed="8"/>
        <rFont val="Arial"/>
        <family val="2"/>
      </rPr>
      <t>veterinario o medico veterinario zootecnista para a</t>
    </r>
    <r>
      <rPr>
        <sz val="9"/>
        <color indexed="8"/>
        <rFont val="Arial"/>
        <family val="2"/>
      </rPr>
      <t xml:space="preserve">poyar acciones de gestión en salud publica de la dimensión de Salud Ambiental en el programa de </t>
    </r>
    <r>
      <rPr>
        <b/>
        <sz val="9"/>
        <color indexed="8"/>
        <rFont val="Arial"/>
        <family val="2"/>
      </rPr>
      <t>Zoonosis y sanidad portuaria y</t>
    </r>
    <r>
      <rPr>
        <sz val="9"/>
        <color indexed="8"/>
        <rFont val="Arial"/>
        <family val="2"/>
      </rPr>
      <t xml:space="preserve"> apoyo a acciones de IVC en municipios que se requiera.</t>
    </r>
  </si>
  <si>
    <t>Realizar la vacunación antirrábica a perros y gatos de manera oportuna, continua y con calidad en los 30 municipios del Departamento de Nariño priorizados</t>
  </si>
  <si>
    <t>Servicios de vacunación animal (100000) jeringas, 200000 agujas, 500 guardianes,  200 cajas de guantes, 200 cajas de tapabocas para jornada de vacunación)</t>
  </si>
  <si>
    <t>Contratación de personal de Apoyo Una Enfermera con experiencia mínimo de un año y medio en ENT para apoyar Fortalecimiento de capacidades a través de la gestión y  desarrollo  de:  Asistencia Técnica mediante talleres subregionales (5) dirigido a los 64 Municipios del Departamento para el fortalecimiento de los  MCYEVS , Realizar acompañamiento y asesoría a 32 Municipios Priorizados para la formulación de los Planes de Hábitos y Estilos de Vida Saludable- Ciudad Entorno y Ruralidad Saludable vinculando acciones de la Estrategia Entorno Educativo Saludable -EES, seguimiento al desarrollo de las Estrategias de Movilización social por parte de las Direcciones Locales de Salud de 64 Municipios acorde según lineamientos del MSPS  y en las fechas establecidas.</t>
  </si>
  <si>
    <t>Contratación de personal de Apoyo Una Enfermera con experiencia mínimo de un año y medio en ENT para apoyar el Desarrollo de  vistas de Inspección y Vigilancia en Salud Publica a 9 Entidades Administradoras de Planes de Beneficios presentes en el Departamento en cuanto a la Dimensión de Enfermedades No Transmisibles para seguimiento a la implementación de Ruta de Atención de Cardiovascular y Enfermedades Respiratorias Crónicas y Seguimiento a la implementación de las Estrategias según lineamientos del Ministerio de Salud y Protección Social</t>
  </si>
  <si>
    <t>Contratación de personal de Apoyo Medico con experiencia mínimo de un año y medio en ENT la generación de capacidades: Gestionar y Desarrollar Asistencia Técnica acorde a lineamientos del MSPS para la implementación la Ruta de Atención de Cardiovascular y Enfermedades Respiratorias Crónicas acorde al perfil epidemiológico en 32 Municipios priorizados. EXTERNO</t>
  </si>
  <si>
    <t>Contratación de personal de Apoyo Una Enfermera  con experiencia mínimo de un año y medio en ENT  para Apoyar el Desarrollo de vistas de Inspección y Vigilancia en Salud Publica a 32 Direcciones Locales de Salud de Municipios priorizados en cuanto al Avance en la Adherencia a las Guías de Hipertensión , Diabetes Mellitus y Enfermedad Respiratoria Crónica y  seguimiento a los indicadores generados por los 64 Municipios del Departamento en ENT para fortalecimiento del Sistema de información respecto de la adherencia al Modelo de Atención según lineamientos del Ministerio de Salud y Protección Social en el marco de la Ruta de Atención de Cardiovascular y Enfermedades Respiratorias Crónicas acorde al perfil epidemiológico.</t>
  </si>
  <si>
    <t>Contratación de personal de Apoyo Un Odontólogo con experiencia mínimo de un año y medio en ENT para Apoyar el desarrollo de vistas de Inspección y Vigilancia en Salud Publica en la línea de Salud Bucal a 32 Municipios Priorizados acorde al perfil epidemiológico, Seguimiento a la implementación de la Estrategia Soy Generación Mas sonriente  y los indicadores generados por los 64 Municipios del Departamento en ENT en la línea de Salud Bucal para fortalecimiento del Sistema de información respecto del avance en la implementación de las estrategias acorde a los lineamientos del Ministerio de Salud y Protección Social.</t>
  </si>
  <si>
    <t>Contratación de una Profesional en psicología como apoyo a la dimensión de Convivencia Social y Salud Mental, en el desarrollo de: Talleres subregionales de la Política de Salud Mental y Política Integral de Prevención de Consumo de SPA y las metodologías de implementación; Visitas de inspección y vigilancia a la implementación del Modelo de Atención Primaria en Salud Mental en 15 municipios del departamento de Nariño y a EAPB; Asesorías en Política pública de salud mental, Política integral de prevención de consumo de SPA y Modelo de atención primaria en salud mental; Reuniones de articulación y seguimiento intrainstitucional y de Consejos y comités de salud mental; Seguimientos a municipios con calificación insuficiente en las visitas de Inspección y Vigilancia al MAPSM.</t>
  </si>
  <si>
    <t>Contratación de un Profesional en el área de la salud para apoyo a la dimensión de Convivencia Social y Salud Mental en el desarrollo de: Manejo del sistema de información de salud mental; Asesorías en manejo del sistema de información de salud mental para cargue, reportes y seguimientos sobre el MAPSM; Reuniones de consejos y comités de salud mental; Talleres de intervención breve.</t>
  </si>
  <si>
    <t>Contratación de un Profesional en medicina para apoyo a la dimensión de Convivencia Social y Salud Mental en el desarrollo de: Reuniones de consejos y comités de salud mental; Talleres en guías de intervención mhGAP, Prevención y reducción del daño por consumo de SPA e Intervención breve; Salas situacionales de suicidio; Visitas de seguimiento a la implementación de guías de intervención mhGAP.</t>
  </si>
  <si>
    <t>Contratación de un Profesional especializado en Psiquiatría para apoyo a la dimensión de Convivencia Social y Salud Mental en el desarrollo de: Talleres de intervención breve; Salas situacionales de suicidio; Asesorías específicas en manejo de pacientes con consumo de SPA.</t>
  </si>
  <si>
    <t>Contratación con ESE Departamental para apoyo a la implementación de la tecnología de Educación y comunicación para la Salud dirigida a docentes y/o psico orientadores de las Instituciones educativas de 5 municipios priorizados por Secretaría de Educación del departamento de Nariño</t>
  </si>
  <si>
    <t>Profesional en Enfermería (vih)</t>
  </si>
  <si>
    <t xml:space="preserve">María Eugenia Eraso - Profesional Especializado </t>
  </si>
  <si>
    <t>Profesional en Enfermería (adolescentes)</t>
  </si>
  <si>
    <t>Profesional en Enfermería (violencia)</t>
  </si>
  <si>
    <t>Profesional en Enfermería (visitas ivc)</t>
  </si>
  <si>
    <t>Servicios de contratación de personal de apoyo a la gestión: cuatro (4) Enfermera Profesionales, para apoyar el proceso de IV, Asistencia técnica y seguimiento del programa</t>
  </si>
  <si>
    <t xml:space="preserve">Contratación de 1 técnico para apoyo a sistemas de información y red de frio </t>
  </si>
  <si>
    <t xml:space="preserve">Contratación de transporte - camioneta </t>
  </si>
  <si>
    <t xml:space="preserve">Contratación refrigerios </t>
  </si>
  <si>
    <t>Profesional en Enfermería sistema de información análisis de datos, apoyo estrategia TAES.</t>
  </si>
  <si>
    <t>Profesional en Enfermería para apoyo programa de lepra y  TB en municipios priorizados, apoyo a vigilancia mortalidad.</t>
  </si>
  <si>
    <t>Profesional en Enfermería apoyo a las líneas del Plan estratégico TB LEPRA sede Tumaco</t>
  </si>
  <si>
    <t>Profesional en Enfermería apoyo a las líneas del Plan estratégico TB LEPRA sede Ipiales</t>
  </si>
  <si>
    <t>Profesional en Enfermería apoyo a las líneas del Plan estratégico TB LEPRA sede Barbacoas</t>
  </si>
  <si>
    <t>Profesional en Enfermería apoyo a las líneas del Plan estratégico TB LEPRA sede La Unión</t>
  </si>
  <si>
    <t>Bacterióloga para apoyo a apoyo a la vigilancia y asistencia técnica programas de micobacterias.</t>
  </si>
  <si>
    <t>Contratación de auxiliar en enfermería como apoyo estrategia TAES y estudio de contactos en comunidad indígena AWA.</t>
  </si>
  <si>
    <t>Contratación con Eses municipales para fortalecer acciones comunitarias para mejorar la captación del sintomático respiratorio en municipios priorizados según carga de la enfermedad</t>
  </si>
  <si>
    <t xml:space="preserve">Compra elementos de laboratorio y Red de Dx.
Bombillos para microscopios Olympus CX21
Láminas portaobjeto x 50 (1.600 unidades), 
Lancetas caja x 200 unidades (400 unidades),
Guantes látex tallas S, M, L, XL 
Gotero en vidrio ámbar x 20 ml, 
Jabón líquido extraen neutro galón, 
Jabón líquido extraen alcalino galón
</t>
  </si>
  <si>
    <t>Compra de papelería y elementos de oficina
Resmas de papel carta y oficio, legajadores, carpetas para archivo, cartulinas, separadores, cinta pegante transparante, cinta de papel, lapicero, marcadores, correctores, borradores, pegante en barra, ganchos, tijeras, bisturíes y otros.</t>
  </si>
  <si>
    <t>Contratación de una enfermera profesional como apoyo al programa de Infección Respiratoria Aguda y Enfermedad Diarreica Aguda</t>
  </si>
  <si>
    <r>
      <t>Contratación con Eses municipales para fortalecer acciones comunitarias para la intervención de la Infección respiratoria aguda en municipios con mayor carga de morbilidad y mortalidad -</t>
    </r>
    <r>
      <rPr>
        <b/>
        <sz val="9"/>
        <color indexed="8"/>
        <rFont val="Arial"/>
        <family val="2"/>
      </rPr>
      <t xml:space="preserve"> IRA</t>
    </r>
  </si>
  <si>
    <r>
      <t xml:space="preserve">Contratación de personal  profesional de Apoyo en la dimensión Salud y Ámbito Laboral para Apoyar para  la ejecución del proyecto Fortalecimiento aplicación de la Política Pública de seguridad y salud en trabajo para la población trabajadora del Departamento de   Nariño , a través del  fortalecimiento de todo el </t>
    </r>
    <r>
      <rPr>
        <b/>
        <sz val="9"/>
        <rFont val="Arial"/>
        <family val="2"/>
      </rPr>
      <t xml:space="preserve">Sistema de Información de </t>
    </r>
    <r>
      <rPr>
        <sz val="9"/>
        <rFont val="Arial"/>
        <family val="2"/>
      </rPr>
      <t>Seguridad y Salud en el trabajo del Departamento de Nariño, que garantice contar con información actualizada.</t>
    </r>
  </si>
  <si>
    <t>Contratación de personal de Apoyo especializado con licencia en salud ocupacional en la dimensión de Salud y Ámbito Laboral para la ejecución del proyecto Fortalecimiento aplicación de la Política Pública de seguridad y salud en trabajo para la población trabajadora del Departamento de   Nariño en 10 subregiones del departamento de Nariño.</t>
  </si>
  <si>
    <t xml:space="preserve">Contratación de personal de Apoyo especializado con licencia en salud ocupacional en la dimensión de Salud y Ámbito Laboral para  la ejecución del proyecto Fortalecimiento aplicación de la Política Pública de seguridad y salud en trabajo para la población trabajadora del Departamento de   Nariño, en las subregiones de Telembi, Pacifico Sur y Sanquianga </t>
  </si>
  <si>
    <t>Selección Abreviada y/o mínima cuantía</t>
  </si>
  <si>
    <t xml:space="preserve">Contratación interadministrativa para el levantamiento de panoramas de matriz de riesgos y peligro aplicando GTC 45 de la Actividad economía en el trabajo informal en los municipios del departamento de Nariño - aplicación de valoraciones medico ocupacionales a la población expuesta a mayores riesgos en su actividad económica informal </t>
  </si>
  <si>
    <t>Talento Humano (Tecnólogo en promoción de la salud)</t>
  </si>
  <si>
    <t xml:space="preserve">Diva Enith Bastidas Bolaños - Profesional Especializado </t>
  </si>
  <si>
    <t>Talento Humano (Tecnólogo en Sistemas)</t>
  </si>
  <si>
    <t>Contratación con Eses o IPS con población indígena rural dispersa en acciones colectivas de promoción, prevención y control de enfermedades transmisibles bajo la estrategia AIEPI- APS.</t>
  </si>
  <si>
    <t>Contratación de técnico no profesional de apoyo para el componente de Envejecimiento y Vejez, en el desarrollo de procesos de asistencia técnica, articulación y vigilancia en torno a los planes estratégicos de salud con enfoque diferencial.</t>
  </si>
  <si>
    <t>Suministro de refrigerios y auditorios y ayudas audiovisuales</t>
  </si>
  <si>
    <t>Desarrollar el Plan de Intervenciones Colectivas desde el componente de Envejecimiento y Vejez, en el marco de las tecnologías de educación y comunicación para la salud e información para la salud en los municipios priorizados de acuerdo a los resultados de la vigencia 2019</t>
  </si>
  <si>
    <t>Contratación de profesional de apoyo para el componente de Salud y Género, en el desarrollo de procesos de asistencia técnica, articulación y vigilancia en torno a los planes estratégicos de salud con enfoque de género.</t>
  </si>
  <si>
    <t>Contratación de profesional de apoyo para el componente de Etnias, en el desarrollo de procesos de asistencia técnica, articulación y vigilancia en torno a los planes estratégicos de salud con enfoque de género.</t>
  </si>
  <si>
    <t xml:space="preserve">Desarrollar actividades con el marco del Plan de Intervenciones Colectivas PIC, acorde a las necesidades en salud con enfoque étnico, orientando procesos de articulación. </t>
  </si>
  <si>
    <t>Contratación de profesional de apoyo para el componente victimas del conflicto armado, en el desarrollo de procesos de articulación, asistencia técnica e inspección y vigilancia en el marco del protocolo de atención psicosocial en salud integral a victimas.</t>
  </si>
  <si>
    <t>Contratación Servicios Profesionales  un (1 )Bacteriólogo (a)- recurso humano para fortalecimiento del Laboratorio de Salud Pública  EDNA</t>
  </si>
  <si>
    <t>LILIANA ORTIZ CORAL. Subdirectora de Salud Publica. saludpublicaidsn@gmail.com.  CLAUDIA ALMEIDA Líder  del Laboratorio de Salud Publica, caalmeida@idsn.gov.co</t>
  </si>
  <si>
    <t>Contratación Servicios Profesionales  UN (1 )Bacteriólogo (a)- recurso humano para fortalecimiento del Laboratorio de Salud Pública  LILIANA</t>
  </si>
  <si>
    <t>Contratación Servicios Profesionales  un (1 ) Bacteriólogo (a)- recurso humano para fortalecimiento del Laboratorio de Salud Pública  DE CLAUDIA VELA</t>
  </si>
  <si>
    <t>Contratación Servicios Profesionales  un (1) Químico,   recurso humano para fortalecimiento del Laboratorio de Salud Pública PEDRO</t>
  </si>
  <si>
    <t>Contratación Servicios Profesionales  un (1) Ingeniero Químico, - recurso humano para fortalecimiento del Laboratorio de Salud Pública MARIAM</t>
  </si>
  <si>
    <t>Contratación Servicios Profesionales  un (1) Ingeniero biomédico - recurso humano para fortalecimiento del Laboratorio de Salud Pública OSCAR</t>
  </si>
  <si>
    <t>Contratación Servicios   un (1) tecnólogo en sistemas- recurso humano para fortalecimiento del Laboratorio de Salud Pública SIVICAP-MICOBACTERIAS</t>
  </si>
  <si>
    <t xml:space="preserve">Contratación Servicios   un (1) Digitador- recurso humano para fortalecimiento del Laboratorio de Salud Pública </t>
  </si>
  <si>
    <t xml:space="preserve">Contratación Servicios Profesionales  un (1) Tecnólogo  - recurso humano para fortalecimiento del Laboratorio de Salud Pública </t>
  </si>
  <si>
    <t xml:space="preserve">Contratación Servicios Profesionales  UN (1) Auxiliar de Laboratorio- recurso humano para fortalecimiento del Laboratorio de Salud Pública </t>
  </si>
  <si>
    <t xml:space="preserve">Contratación Servicios Profesionales  UN (1) Auxiliar de Laboratorio- recurso humano para fortalecimiento del Laboratorio de Salud Pública  </t>
  </si>
  <si>
    <t>Adquisición de Reactivos, Medios de cultivo, agares, kits de determinación de virus  para diferentes técnicas. (Sede LSP, Salud Ambiental y ETV). Reactivos para Elisa, Colorantes, Aceite de inmersión,  Eugenol, Azul de metileno, Azur II x 25 gm , Eosina amarillenta, Ortofosfato mono potásico KH2 PO4r, Dióxido Anhidro NA2HPO4 , Metanol, ETA disódico,  metales, agua peptonada, agar XLD, kits antibióticos en leche, acido sulfúrico 0,1N, Colilert , peróxido de hidrógeno, Acetonitrilo, cromato de potasio, kits DPD.,  paneles de identificación,  patrones de referencia, cepas ATCC, kits o paneles para determinación de drogas, estándares, buffers, ácidos, soluciones reveladoras, kit vidas, material de referencia, ampollas bioindicadoras de esterilidad.</t>
  </si>
  <si>
    <t xml:space="preserve">72102900
</t>
  </si>
  <si>
    <t xml:space="preserve">12131700 12161500 14111700 </t>
  </si>
  <si>
    <t>12131700 12161500 14111700   41101500 41106200 41121800</t>
  </si>
  <si>
    <t>24111500
47121800</t>
  </si>
  <si>
    <t>25111500                                                              26101500</t>
  </si>
  <si>
    <t xml:space="preserve">41112200  41112300 41111900 </t>
  </si>
  <si>
    <t>82101600
82101900</t>
  </si>
  <si>
    <t>12131700  12161500</t>
  </si>
  <si>
    <t>12131700  12161500 14111700  14122100 24112400</t>
  </si>
  <si>
    <t>85101602 77102000 80111600</t>
  </si>
  <si>
    <t>76121500 76121600</t>
  </si>
  <si>
    <t xml:space="preserve">82121500  82121506 </t>
  </si>
  <si>
    <t xml:space="preserve">80141607  90101600 </t>
  </si>
  <si>
    <t xml:space="preserve">86101700  86101800  86131500
</t>
  </si>
  <si>
    <t xml:space="preserve">53101600   53101500  53111600 </t>
  </si>
  <si>
    <t xml:space="preserve">82121504 82121506 55121700  55121725 </t>
  </si>
  <si>
    <t>81112300 81112306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</si>
</sst>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quot;$&quot;\ * #,##0_);_(&quot;$&quot;\ * \(#,##0\);_(&quot;$&quot;\ * &quot;-&quot;??_);_(@_)"/>
    <numFmt numFmtId="169" formatCode="_(* #,##0_);_(* \(#,##0\);_(* &quot;-&quot;??_);_(@_)"/>
  </numFmts>
  <fonts count="55">
    <font>
      <sz val="11"/>
      <color theme="1"/>
      <name val="Calibri"/>
      <family val="2"/>
    </font>
    <font>
      <sz val="11"/>
      <color indexed="8"/>
      <name val="Calibri"/>
      <family val="2"/>
    </font>
    <font>
      <sz val="9"/>
      <color indexed="8"/>
      <name val="Arial"/>
      <family val="2"/>
    </font>
    <font>
      <b/>
      <sz val="9"/>
      <name val="Arial"/>
      <family val="2"/>
    </font>
    <font>
      <sz val="9"/>
      <name val="Arial"/>
      <family val="2"/>
    </font>
    <font>
      <b/>
      <sz val="9"/>
      <color indexed="8"/>
      <name val="Arial"/>
      <family val="2"/>
    </font>
    <font>
      <sz val="9"/>
      <color indexed="10"/>
      <name val="Arial"/>
      <family val="2"/>
    </font>
    <font>
      <sz val="10"/>
      <name val="Tahoma"/>
      <family val="2"/>
    </font>
    <font>
      <b/>
      <sz val="9"/>
      <name val="Tahoma"/>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12"/>
      <name val="Arial"/>
      <family val="2"/>
    </font>
    <font>
      <sz val="9"/>
      <color indexed="9"/>
      <name val="Arial"/>
      <family val="2"/>
    </font>
    <font>
      <sz val="10"/>
      <color indexed="8"/>
      <name val="Tahoma"/>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9"/>
      <color rgb="FF000000"/>
      <name val="Arial"/>
      <family val="2"/>
    </font>
    <font>
      <u val="single"/>
      <sz val="9"/>
      <color rgb="FF0000FF"/>
      <name val="Arial"/>
      <family val="2"/>
    </font>
    <font>
      <sz val="9"/>
      <color theme="0"/>
      <name val="Arial"/>
      <family val="2"/>
    </font>
    <font>
      <sz val="10"/>
      <color theme="1"/>
      <name val="Tahom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color rgb="FF000000"/>
      </left>
      <right style="medium">
        <color rgb="FF000000"/>
      </right>
      <top style="medium">
        <color rgb="FF000000"/>
      </top>
      <bottom style="thin">
        <color rgb="FF000000"/>
      </bottom>
    </border>
    <border>
      <left style="medium"/>
      <right style="thin"/>
      <top style="thin"/>
      <bottom style="thin"/>
    </border>
    <border>
      <left style="thin">
        <color rgb="FF000000"/>
      </left>
      <right style="medium">
        <color rgb="FF000000"/>
      </right>
      <top style="thin">
        <color rgb="FF000000"/>
      </top>
      <bottom style="thin">
        <color rgb="FF000000"/>
      </bottom>
    </border>
    <border>
      <left style="thin"/>
      <right style="medium"/>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right style="thin"/>
      <top/>
      <bottom/>
    </border>
    <border>
      <left style="thin"/>
      <right style="medium"/>
      <top/>
      <bottom style="thin"/>
    </border>
    <border>
      <left style="thin"/>
      <right/>
      <top/>
      <bottom style="thin"/>
    </border>
    <border>
      <left style="medium"/>
      <right style="medium"/>
      <top style="thin">
        <color rgb="FF000000"/>
      </top>
      <bottom style="thin">
        <color rgb="FF000000"/>
      </bottom>
    </border>
    <border>
      <left style="medium"/>
      <right style="medium"/>
      <top style="thin">
        <color rgb="FF000000"/>
      </top>
      <bottom/>
    </border>
    <border>
      <left style="thin"/>
      <right/>
      <top/>
      <bottom/>
    </border>
    <border>
      <left style="medium"/>
      <right style="thin"/>
      <top style="thin"/>
      <bottom/>
    </border>
    <border>
      <left style="medium"/>
      <right style="medium"/>
      <top/>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81">
    <xf numFmtId="0" fontId="0" fillId="0" borderId="0" xfId="0" applyFont="1" applyAlignment="1">
      <alignment/>
    </xf>
    <xf numFmtId="0" fontId="48" fillId="33" borderId="0" xfId="0" applyFont="1" applyFill="1" applyAlignment="1">
      <alignment horizontal="left" vertical="center"/>
    </xf>
    <xf numFmtId="0" fontId="49" fillId="33" borderId="0" xfId="0" applyFont="1" applyFill="1" applyAlignment="1">
      <alignment horizontal="center" vertical="center" wrapText="1"/>
    </xf>
    <xf numFmtId="0" fontId="49" fillId="0" borderId="0" xfId="0" applyFont="1" applyAlignment="1">
      <alignment horizontal="center" vertical="center" wrapText="1"/>
    </xf>
    <xf numFmtId="164" fontId="49" fillId="0" borderId="0" xfId="54" applyFont="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left" vertical="center"/>
    </xf>
    <xf numFmtId="0" fontId="49"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3" xfId="46" applyFont="1" applyBorder="1" applyAlignment="1">
      <alignment horizontal="center" vertical="center" wrapText="1"/>
    </xf>
    <xf numFmtId="168" fontId="49" fillId="0" borderId="14" xfId="0" applyNumberFormat="1" applyFont="1" applyBorder="1" applyAlignment="1">
      <alignment horizontal="center" vertical="center" wrapText="1"/>
    </xf>
    <xf numFmtId="0" fontId="49" fillId="0" borderId="15" xfId="0" applyFont="1" applyBorder="1" applyAlignment="1">
      <alignment horizontal="center" vertical="center" wrapText="1"/>
    </xf>
    <xf numFmtId="0" fontId="48" fillId="0" borderId="0" xfId="0" applyFont="1" applyAlignment="1">
      <alignment horizontal="center" vertical="center" wrapText="1"/>
    </xf>
    <xf numFmtId="0" fontId="52" fillId="23" borderId="10" xfId="39" applyFont="1" applyBorder="1" applyAlignment="1">
      <alignment horizontal="center" vertical="center" wrapText="1"/>
    </xf>
    <xf numFmtId="0" fontId="52" fillId="23" borderId="16" xfId="39" applyFont="1" applyBorder="1" applyAlignment="1">
      <alignment horizontal="center" vertical="center" wrapText="1"/>
    </xf>
    <xf numFmtId="164" fontId="52" fillId="23" borderId="16" xfId="54" applyFont="1" applyFill="1" applyBorder="1" applyAlignment="1">
      <alignment horizontal="center" vertical="center" wrapText="1"/>
    </xf>
    <xf numFmtId="0" fontId="52" fillId="23" borderId="17" xfId="39" applyFont="1" applyBorder="1" applyAlignment="1">
      <alignment horizontal="center" vertical="center" wrapText="1"/>
    </xf>
    <xf numFmtId="0" fontId="2" fillId="0" borderId="18" xfId="0" applyFont="1" applyBorder="1" applyAlignment="1">
      <alignment horizontal="center" vertical="center" wrapText="1"/>
    </xf>
    <xf numFmtId="0" fontId="4" fillId="0" borderId="18" xfId="0" applyFont="1" applyBorder="1" applyAlignment="1">
      <alignment horizontal="center" vertical="center" wrapText="1"/>
    </xf>
    <xf numFmtId="17" fontId="2" fillId="0" borderId="18" xfId="0" applyNumberFormat="1" applyFont="1" applyBorder="1" applyAlignment="1">
      <alignment horizontal="center" vertical="center" wrapText="1"/>
    </xf>
    <xf numFmtId="164" fontId="4" fillId="0" borderId="18" xfId="54" applyFont="1" applyBorder="1" applyAlignment="1">
      <alignment horizontal="center" vertical="center" wrapText="1"/>
    </xf>
    <xf numFmtId="0" fontId="4" fillId="0" borderId="18" xfId="46"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8" xfId="0" applyFont="1" applyBorder="1" applyAlignment="1">
      <alignment vertical="center" wrapText="1"/>
    </xf>
    <xf numFmtId="17" fontId="49" fillId="0" borderId="18" xfId="0" applyNumberFormat="1" applyFont="1" applyBorder="1" applyAlignment="1">
      <alignment horizontal="center" vertical="center" wrapText="1"/>
    </xf>
    <xf numFmtId="0" fontId="49" fillId="0" borderId="18" xfId="0" applyFont="1" applyBorder="1" applyAlignment="1">
      <alignment horizontal="center" vertical="center" wrapText="1"/>
    </xf>
    <xf numFmtId="0" fontId="49" fillId="0" borderId="18" xfId="0" applyFont="1" applyBorder="1" applyAlignment="1">
      <alignment horizontal="left" vertical="center" wrapText="1"/>
    </xf>
    <xf numFmtId="164" fontId="2" fillId="34" borderId="20" xfId="54" applyFont="1" applyFill="1" applyBorder="1" applyAlignment="1">
      <alignment horizontal="right" vertical="center" wrapText="1"/>
    </xf>
    <xf numFmtId="164" fontId="49" fillId="0" borderId="18" xfId="54" applyFont="1" applyBorder="1" applyAlignment="1">
      <alignment horizontal="right" vertical="center" wrapText="1"/>
    </xf>
    <xf numFmtId="0" fontId="49" fillId="0" borderId="14" xfId="0" applyFont="1" applyBorder="1" applyAlignment="1">
      <alignment vertical="center" wrapText="1"/>
    </xf>
    <xf numFmtId="0" fontId="4" fillId="0" borderId="18" xfId="0" applyFont="1" applyBorder="1" applyAlignment="1">
      <alignment horizontal="left" vertical="center" wrapText="1"/>
    </xf>
    <xf numFmtId="17" fontId="2" fillId="34" borderId="20" xfId="0" applyNumberFormat="1"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0" xfId="0" applyFont="1" applyFill="1" applyBorder="1" applyAlignment="1">
      <alignment horizontal="left" vertical="center" wrapText="1"/>
    </xf>
    <xf numFmtId="17" fontId="4" fillId="0" borderId="18" xfId="0" applyNumberFormat="1" applyFont="1" applyBorder="1" applyAlignment="1">
      <alignment horizontal="center" vertical="center" wrapText="1"/>
    </xf>
    <xf numFmtId="0" fontId="50" fillId="0" borderId="18" xfId="0" applyFont="1" applyBorder="1" applyAlignment="1">
      <alignment horizontal="left" vertical="center" wrapText="1"/>
    </xf>
    <xf numFmtId="164" fontId="49" fillId="0" borderId="18" xfId="54" applyFont="1" applyFill="1" applyBorder="1" applyAlignment="1">
      <alignment horizontal="right" vertical="center" wrapText="1"/>
    </xf>
    <xf numFmtId="0" fontId="50" fillId="0" borderId="18" xfId="0" applyFont="1" applyBorder="1" applyAlignment="1">
      <alignment horizontal="center"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0" fontId="4" fillId="0" borderId="18" xfId="0" applyFont="1" applyBorder="1" applyAlignment="1">
      <alignment horizontal="left" vertical="center"/>
    </xf>
    <xf numFmtId="164" fontId="4" fillId="0" borderId="18" xfId="54" applyFont="1" applyFill="1" applyBorder="1" applyAlignment="1">
      <alignment horizontal="right" vertical="center" wrapText="1"/>
    </xf>
    <xf numFmtId="164" fontId="4" fillId="34" borderId="18" xfId="54" applyFont="1" applyFill="1" applyBorder="1" applyAlignment="1">
      <alignment horizontal="right" vertical="center" wrapText="1"/>
    </xf>
    <xf numFmtId="0" fontId="4" fillId="0" borderId="14" xfId="0" applyFont="1" applyBorder="1" applyAlignment="1">
      <alignment horizontal="center" vertical="center" wrapText="1"/>
    </xf>
    <xf numFmtId="0" fontId="4" fillId="34" borderId="18" xfId="0" applyFont="1" applyFill="1" applyBorder="1" applyAlignment="1">
      <alignment horizontal="left" vertical="center"/>
    </xf>
    <xf numFmtId="0" fontId="4" fillId="34" borderId="18" xfId="0" applyFont="1" applyFill="1" applyBorder="1" applyAlignment="1">
      <alignment horizontal="left" vertical="center" wrapText="1"/>
    </xf>
    <xf numFmtId="17" fontId="4" fillId="34" borderId="18"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0" xfId="0" applyFont="1" applyFill="1" applyBorder="1" applyAlignment="1">
      <alignment horizontal="left" vertical="center" wrapText="1"/>
    </xf>
    <xf numFmtId="17" fontId="2" fillId="34" borderId="18" xfId="0" applyNumberFormat="1" applyFont="1" applyFill="1" applyBorder="1" applyAlignment="1">
      <alignment horizontal="center" vertical="center" wrapText="1"/>
    </xf>
    <xf numFmtId="164" fontId="2" fillId="34" borderId="18" xfId="54" applyFont="1" applyFill="1" applyBorder="1" applyAlignment="1">
      <alignment horizontal="right" vertical="center" wrapText="1"/>
    </xf>
    <xf numFmtId="169" fontId="4" fillId="0" borderId="18" xfId="51" applyNumberFormat="1" applyFont="1" applyBorder="1" applyAlignment="1">
      <alignment horizontal="center" vertical="center" wrapText="1"/>
    </xf>
    <xf numFmtId="0" fontId="4" fillId="0" borderId="14" xfId="0" applyFont="1" applyBorder="1" applyAlignment="1">
      <alignment horizontal="left" vertical="center" wrapText="1"/>
    </xf>
    <xf numFmtId="164" fontId="49" fillId="0" borderId="18" xfId="54" applyFont="1" applyFill="1" applyBorder="1" applyAlignment="1">
      <alignment vertical="center" wrapText="1"/>
    </xf>
    <xf numFmtId="169" fontId="4" fillId="0" borderId="18" xfId="51" applyNumberFormat="1" applyFont="1" applyFill="1" applyBorder="1" applyAlignment="1">
      <alignment horizontal="center" vertical="center" wrapText="1"/>
    </xf>
    <xf numFmtId="164" fontId="49" fillId="0" borderId="18" xfId="54" applyFont="1" applyBorder="1" applyAlignment="1">
      <alignment vertical="center" wrapText="1"/>
    </xf>
    <xf numFmtId="164" fontId="4" fillId="0" borderId="18" xfId="54" applyFont="1" applyBorder="1" applyAlignment="1">
      <alignment horizontal="right" vertical="center" wrapText="1"/>
    </xf>
    <xf numFmtId="0" fontId="49" fillId="0" borderId="14" xfId="0" applyFont="1" applyBorder="1" applyAlignment="1">
      <alignment horizontal="left" vertical="center" wrapText="1"/>
    </xf>
    <xf numFmtId="0" fontId="49" fillId="0" borderId="23" xfId="0" applyFont="1" applyBorder="1" applyAlignment="1">
      <alignment horizontal="justify" vertical="top" wrapText="1"/>
    </xf>
    <xf numFmtId="0" fontId="49" fillId="0" borderId="18" xfId="0" applyFont="1" applyBorder="1" applyAlignment="1">
      <alignment horizontal="justify" vertical="top" wrapText="1"/>
    </xf>
    <xf numFmtId="0" fontId="50" fillId="0" borderId="12" xfId="0" applyFont="1" applyBorder="1" applyAlignment="1">
      <alignment horizontal="left" vertical="center" wrapText="1"/>
    </xf>
    <xf numFmtId="0" fontId="49" fillId="34" borderId="18" xfId="0" applyFont="1" applyFill="1" applyBorder="1" applyAlignment="1">
      <alignment horizontal="justify" vertical="center" wrapText="1"/>
    </xf>
    <xf numFmtId="0" fontId="49" fillId="34" borderId="18" xfId="0" applyFont="1" applyFill="1" applyBorder="1" applyAlignment="1">
      <alignment horizontal="center" vertical="center" wrapText="1"/>
    </xf>
    <xf numFmtId="0" fontId="49" fillId="34" borderId="18" xfId="0" applyFont="1" applyFill="1" applyBorder="1" applyAlignment="1">
      <alignment horizontal="left" vertical="center" wrapText="1"/>
    </xf>
    <xf numFmtId="164" fontId="49" fillId="34" borderId="18" xfId="54" applyFont="1" applyFill="1" applyBorder="1" applyAlignment="1">
      <alignment horizontal="right" vertical="center" wrapText="1"/>
    </xf>
    <xf numFmtId="0" fontId="49" fillId="34" borderId="18" xfId="0" applyFont="1" applyFill="1" applyBorder="1" applyAlignment="1">
      <alignment horizontal="left" vertical="top" wrapText="1"/>
    </xf>
    <xf numFmtId="0" fontId="49" fillId="34" borderId="18" xfId="0" applyFont="1" applyFill="1" applyBorder="1" applyAlignment="1">
      <alignment horizontal="justify" vertical="top" wrapText="1"/>
    </xf>
    <xf numFmtId="0" fontId="50" fillId="34" borderId="18" xfId="0" applyFont="1" applyFill="1" applyBorder="1" applyAlignment="1">
      <alignment horizontal="left" vertical="center" wrapText="1"/>
    </xf>
    <xf numFmtId="0" fontId="49" fillId="0" borderId="0" xfId="0" applyFont="1" applyAlignment="1">
      <alignment horizontal="left" vertical="center" wrapText="1"/>
    </xf>
    <xf numFmtId="0" fontId="49" fillId="34" borderId="12" xfId="0" applyFont="1" applyFill="1" applyBorder="1" applyAlignment="1">
      <alignment horizontal="left" vertical="center" wrapText="1"/>
    </xf>
    <xf numFmtId="0" fontId="4" fillId="0" borderId="18" xfId="0" applyFont="1" applyBorder="1" applyAlignment="1">
      <alignment vertical="center" wrapText="1"/>
    </xf>
    <xf numFmtId="17" fontId="50" fillId="34" borderId="18" xfId="0" applyNumberFormat="1" applyFont="1" applyFill="1" applyBorder="1" applyAlignment="1">
      <alignment horizontal="center" vertical="center" wrapText="1"/>
    </xf>
    <xf numFmtId="0" fontId="50" fillId="34" borderId="18" xfId="0" applyFont="1" applyFill="1" applyBorder="1" applyAlignment="1">
      <alignment horizontal="center" vertical="center" wrapText="1"/>
    </xf>
    <xf numFmtId="164" fontId="49" fillId="0" borderId="0" xfId="54" applyFont="1" applyAlignment="1">
      <alignment horizontal="right" vertical="center" wrapText="1"/>
    </xf>
    <xf numFmtId="164" fontId="50" fillId="34" borderId="18" xfId="54" applyFont="1" applyFill="1" applyBorder="1" applyAlignment="1">
      <alignment horizontal="right" vertical="center" wrapText="1"/>
    </xf>
    <xf numFmtId="0" fontId="49" fillId="0" borderId="20" xfId="0" applyFont="1" applyBorder="1" applyAlignment="1">
      <alignment horizontal="left" vertical="center" wrapText="1"/>
    </xf>
    <xf numFmtId="0" fontId="49" fillId="0" borderId="14" xfId="0" applyFont="1" applyBorder="1" applyAlignment="1">
      <alignment horizontal="left" vertical="top" wrapText="1"/>
    </xf>
    <xf numFmtId="17" fontId="50" fillId="0" borderId="18" xfId="0" applyNumberFormat="1" applyFont="1" applyBorder="1" applyAlignment="1">
      <alignment horizontal="center" vertical="center" wrapText="1"/>
    </xf>
    <xf numFmtId="164" fontId="50" fillId="0" borderId="18" xfId="54" applyFont="1" applyFill="1" applyBorder="1" applyAlignment="1">
      <alignment horizontal="right" vertical="center" wrapText="1"/>
    </xf>
    <xf numFmtId="0" fontId="50" fillId="0" borderId="14" xfId="0" applyFont="1" applyBorder="1" applyAlignment="1">
      <alignment horizontal="left" vertical="center" wrapText="1"/>
    </xf>
    <xf numFmtId="0" fontId="50" fillId="34" borderId="14" xfId="0" applyFont="1" applyFill="1" applyBorder="1" applyAlignment="1">
      <alignment horizontal="left" vertical="center" wrapText="1"/>
    </xf>
    <xf numFmtId="0" fontId="4" fillId="34" borderId="12" xfId="0" applyFont="1" applyFill="1" applyBorder="1" applyAlignment="1">
      <alignment horizontal="left" vertical="center" wrapText="1"/>
    </xf>
    <xf numFmtId="164" fontId="4" fillId="0" borderId="18" xfId="54" applyFont="1" applyFill="1" applyBorder="1" applyAlignment="1">
      <alignment horizontal="right" vertical="center"/>
    </xf>
    <xf numFmtId="0" fontId="49" fillId="34" borderId="18" xfId="0" applyFont="1" applyFill="1" applyBorder="1" applyAlignment="1">
      <alignment vertical="center" wrapText="1"/>
    </xf>
    <xf numFmtId="17" fontId="49" fillId="34" borderId="18" xfId="0" applyNumberFormat="1" applyFont="1" applyFill="1" applyBorder="1" applyAlignment="1">
      <alignment horizontal="center" vertical="center" wrapText="1"/>
    </xf>
    <xf numFmtId="164" fontId="49" fillId="34" borderId="18" xfId="54" applyFont="1" applyFill="1" applyBorder="1" applyAlignment="1">
      <alignment horizontal="right" vertical="center"/>
    </xf>
    <xf numFmtId="0" fontId="49" fillId="34" borderId="18" xfId="0" applyFont="1" applyFill="1" applyBorder="1" applyAlignment="1">
      <alignment horizontal="center" vertical="center"/>
    </xf>
    <xf numFmtId="164" fontId="49" fillId="0" borderId="18" xfId="54" applyFont="1" applyBorder="1" applyAlignment="1">
      <alignment horizontal="center" vertical="center" wrapText="1"/>
    </xf>
    <xf numFmtId="164" fontId="2" fillId="0" borderId="18" xfId="54" applyFont="1" applyFill="1" applyBorder="1" applyAlignment="1">
      <alignment vertical="center"/>
    </xf>
    <xf numFmtId="3" fontId="2" fillId="0" borderId="18" xfId="51" applyNumberFormat="1" applyFont="1" applyFill="1" applyBorder="1" applyAlignment="1">
      <alignment vertical="center"/>
    </xf>
    <xf numFmtId="0" fontId="50" fillId="0" borderId="18" xfId="46" applyFont="1" applyFill="1" applyBorder="1" applyAlignment="1">
      <alignment horizontal="left" vertical="center" wrapText="1"/>
    </xf>
    <xf numFmtId="0" fontId="50" fillId="0" borderId="18" xfId="0" applyFont="1" applyBorder="1" applyAlignment="1">
      <alignment vertical="center" wrapText="1"/>
    </xf>
    <xf numFmtId="164" fontId="49" fillId="0" borderId="18" xfId="54" applyFont="1" applyBorder="1" applyAlignment="1">
      <alignment vertical="center"/>
    </xf>
    <xf numFmtId="3" fontId="49" fillId="0" borderId="18" xfId="0" applyNumberFormat="1" applyFont="1" applyBorder="1" applyAlignment="1">
      <alignment vertical="center"/>
    </xf>
    <xf numFmtId="3" fontId="49" fillId="0" borderId="18" xfId="0" applyNumberFormat="1" applyFont="1" applyBorder="1" applyAlignment="1">
      <alignment vertical="center" wrapText="1"/>
    </xf>
    <xf numFmtId="0" fontId="2" fillId="0" borderId="24" xfId="0" applyFont="1" applyBorder="1" applyAlignment="1">
      <alignment horizontal="left" vertical="center" wrapText="1"/>
    </xf>
    <xf numFmtId="0" fontId="4" fillId="0" borderId="24" xfId="0" applyFont="1" applyBorder="1" applyAlignment="1">
      <alignment horizontal="left" vertical="center" wrapText="1"/>
    </xf>
    <xf numFmtId="164" fontId="49" fillId="34" borderId="18" xfId="54"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4" fillId="34" borderId="25" xfId="46" applyFont="1" applyFill="1" applyBorder="1" applyAlignment="1">
      <alignment horizontal="left" vertical="center" wrapText="1"/>
    </xf>
    <xf numFmtId="0" fontId="2" fillId="0" borderId="18" xfId="0" applyFont="1" applyBorder="1" applyAlignment="1">
      <alignment horizontal="left" vertical="center" wrapText="1"/>
    </xf>
    <xf numFmtId="0" fontId="49" fillId="34" borderId="18" xfId="0" applyFont="1" applyFill="1" applyBorder="1" applyAlignment="1">
      <alignment wrapText="1"/>
    </xf>
    <xf numFmtId="165" fontId="49" fillId="34" borderId="18" xfId="50" applyFont="1" applyFill="1" applyBorder="1" applyAlignment="1">
      <alignment horizontal="center" vertical="center" wrapText="1"/>
    </xf>
    <xf numFmtId="0" fontId="50" fillId="34" borderId="18" xfId="0" applyFont="1" applyFill="1" applyBorder="1" applyAlignment="1">
      <alignment horizontal="center" vertical="center"/>
    </xf>
    <xf numFmtId="0" fontId="49" fillId="34" borderId="19" xfId="0" applyFont="1" applyFill="1" applyBorder="1" applyAlignment="1">
      <alignment horizontal="center" vertical="center" wrapText="1"/>
    </xf>
    <xf numFmtId="17" fontId="49" fillId="34" borderId="18" xfId="0" applyNumberFormat="1" applyFont="1" applyFill="1" applyBorder="1" applyAlignment="1">
      <alignment horizontal="center" wrapText="1"/>
    </xf>
    <xf numFmtId="0" fontId="49" fillId="34" borderId="18" xfId="0" applyFont="1" applyFill="1" applyBorder="1" applyAlignment="1">
      <alignment horizontal="center" wrapText="1"/>
    </xf>
    <xf numFmtId="0" fontId="49" fillId="34" borderId="19" xfId="0" applyFont="1" applyFill="1" applyBorder="1" applyAlignment="1">
      <alignment horizontal="center" wrapText="1"/>
    </xf>
    <xf numFmtId="0" fontId="4" fillId="34" borderId="18" xfId="0" applyFont="1" applyFill="1" applyBorder="1" applyAlignment="1">
      <alignment horizontal="left" wrapText="1"/>
    </xf>
    <xf numFmtId="164" fontId="49" fillId="34" borderId="18" xfId="54" applyFont="1" applyFill="1" applyBorder="1" applyAlignment="1">
      <alignment horizontal="center" wrapText="1"/>
    </xf>
    <xf numFmtId="0" fontId="49" fillId="34" borderId="18" xfId="0" applyFont="1" applyFill="1" applyBorder="1" applyAlignment="1">
      <alignment horizontal="left" wrapText="1"/>
    </xf>
    <xf numFmtId="0" fontId="4" fillId="34" borderId="20" xfId="46" applyFont="1" applyFill="1" applyBorder="1" applyAlignment="1">
      <alignment horizontal="center" vertical="center" wrapText="1"/>
    </xf>
    <xf numFmtId="0" fontId="49" fillId="34" borderId="0" xfId="0" applyFont="1" applyFill="1" applyAlignment="1">
      <alignment horizontal="center" vertical="center" wrapText="1"/>
    </xf>
    <xf numFmtId="17" fontId="4" fillId="34" borderId="20" xfId="0" applyNumberFormat="1"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0" xfId="0" applyFont="1" applyFill="1" applyBorder="1" applyAlignment="1">
      <alignment vertical="center" wrapText="1"/>
    </xf>
    <xf numFmtId="164" fontId="4" fillId="34" borderId="20" xfId="54" applyFont="1" applyFill="1" applyBorder="1" applyAlignment="1">
      <alignment horizontal="right" vertical="center" wrapText="1"/>
    </xf>
    <xf numFmtId="0" fontId="4" fillId="34" borderId="18" xfId="0" applyFont="1" applyFill="1" applyBorder="1" applyAlignment="1">
      <alignment vertical="center" wrapText="1"/>
    </xf>
    <xf numFmtId="0" fontId="4" fillId="34" borderId="25" xfId="0" applyFont="1" applyFill="1" applyBorder="1" applyAlignment="1">
      <alignment horizontal="left" vertical="center" wrapText="1"/>
    </xf>
    <xf numFmtId="0" fontId="4" fillId="34" borderId="26" xfId="0" applyFont="1" applyFill="1" applyBorder="1" applyAlignment="1">
      <alignment horizontal="left" vertical="center" wrapText="1"/>
    </xf>
    <xf numFmtId="17" fontId="49" fillId="34" borderId="18" xfId="0" applyNumberFormat="1" applyFont="1" applyFill="1" applyBorder="1" applyAlignment="1">
      <alignment horizontal="center" vertical="top" wrapText="1"/>
    </xf>
    <xf numFmtId="0" fontId="49" fillId="34" borderId="18" xfId="0" applyFont="1" applyFill="1" applyBorder="1" applyAlignment="1">
      <alignment horizontal="center" vertical="top" wrapText="1"/>
    </xf>
    <xf numFmtId="0" fontId="49" fillId="34" borderId="19" xfId="0" applyFont="1" applyFill="1" applyBorder="1" applyAlignment="1">
      <alignment horizontal="left" vertical="top" wrapText="1"/>
    </xf>
    <xf numFmtId="0" fontId="7" fillId="34" borderId="12" xfId="0" applyFont="1" applyFill="1" applyBorder="1" applyAlignment="1">
      <alignment horizontal="left" vertical="center" wrapText="1"/>
    </xf>
    <xf numFmtId="0" fontId="7" fillId="34" borderId="18" xfId="0" applyFont="1" applyFill="1" applyBorder="1" applyAlignment="1">
      <alignment horizontal="left" vertical="center" wrapText="1"/>
    </xf>
    <xf numFmtId="17" fontId="53" fillId="34" borderId="18" xfId="0" applyNumberFormat="1" applyFont="1" applyFill="1" applyBorder="1" applyAlignment="1">
      <alignment horizontal="center" vertical="center" wrapText="1"/>
    </xf>
    <xf numFmtId="0" fontId="7" fillId="34" borderId="18" xfId="0" applyFont="1" applyFill="1" applyBorder="1" applyAlignment="1">
      <alignment vertical="center" wrapText="1"/>
    </xf>
    <xf numFmtId="3" fontId="7" fillId="34" borderId="20" xfId="55" applyNumberFormat="1" applyFont="1" applyFill="1" applyBorder="1" applyAlignment="1">
      <alignment horizontal="right" vertical="center" wrapText="1"/>
    </xf>
    <xf numFmtId="0" fontId="7" fillId="34" borderId="18" xfId="0" applyFont="1" applyFill="1" applyBorder="1" applyAlignment="1">
      <alignment horizontal="center" vertical="center" wrapText="1"/>
    </xf>
    <xf numFmtId="0" fontId="7" fillId="34" borderId="26" xfId="0" applyFont="1" applyFill="1" applyBorder="1" applyAlignment="1">
      <alignment horizontal="left" vertical="center" wrapText="1"/>
    </xf>
    <xf numFmtId="0" fontId="53" fillId="34" borderId="0" xfId="0" applyFont="1" applyFill="1" applyAlignment="1">
      <alignment horizontal="left" vertical="center" wrapText="1"/>
    </xf>
    <xf numFmtId="0" fontId="53" fillId="34" borderId="12" xfId="0" applyFont="1" applyFill="1" applyBorder="1" applyAlignment="1">
      <alignment horizontal="left" vertical="center" wrapText="1"/>
    </xf>
    <xf numFmtId="0" fontId="53" fillId="34" borderId="18" xfId="0" applyFont="1" applyFill="1" applyBorder="1" applyAlignment="1">
      <alignment vertical="center" wrapText="1"/>
    </xf>
    <xf numFmtId="0" fontId="53" fillId="34" borderId="18" xfId="0" applyFont="1" applyFill="1" applyBorder="1" applyAlignment="1">
      <alignment horizontal="center" vertical="center" wrapText="1"/>
    </xf>
    <xf numFmtId="0" fontId="4" fillId="34" borderId="0" xfId="0" applyFont="1" applyFill="1" applyAlignment="1">
      <alignment horizontal="left" vertical="center" wrapText="1"/>
    </xf>
    <xf numFmtId="0" fontId="50" fillId="34" borderId="27" xfId="0" applyFont="1" applyFill="1" applyBorder="1" applyAlignment="1">
      <alignment horizontal="left" vertical="center" wrapText="1"/>
    </xf>
    <xf numFmtId="0" fontId="50" fillId="34" borderId="21" xfId="0" applyFont="1" applyFill="1" applyBorder="1" applyAlignment="1">
      <alignment horizontal="center" vertical="center" wrapText="1"/>
    </xf>
    <xf numFmtId="0" fontId="50" fillId="34" borderId="21" xfId="0" applyFont="1" applyFill="1" applyBorder="1" applyAlignment="1">
      <alignment horizontal="left" vertical="center" wrapText="1"/>
    </xf>
    <xf numFmtId="0" fontId="4" fillId="34" borderId="21" xfId="0" applyFont="1" applyFill="1" applyBorder="1" applyAlignment="1">
      <alignment wrapText="1"/>
    </xf>
    <xf numFmtId="17" fontId="50" fillId="34" borderId="21" xfId="0" applyNumberFormat="1" applyFont="1" applyFill="1" applyBorder="1" applyAlignment="1">
      <alignment horizontal="center" vertical="top" wrapText="1"/>
    </xf>
    <xf numFmtId="0" fontId="50" fillId="34" borderId="21" xfId="0" applyFont="1" applyFill="1" applyBorder="1" applyAlignment="1">
      <alignment horizontal="center" vertical="top" wrapText="1"/>
    </xf>
    <xf numFmtId="0" fontId="50" fillId="34" borderId="21" xfId="0" applyFont="1" applyFill="1" applyBorder="1" applyAlignment="1">
      <alignment wrapText="1"/>
    </xf>
    <xf numFmtId="0" fontId="50" fillId="34" borderId="21" xfId="0" applyFont="1" applyFill="1" applyBorder="1" applyAlignment="1">
      <alignment horizontal="center" wrapText="1"/>
    </xf>
    <xf numFmtId="3" fontId="49" fillId="34" borderId="18" xfId="0" applyNumberFormat="1" applyFont="1" applyFill="1" applyBorder="1" applyAlignment="1">
      <alignment horizontal="right" vertical="center" wrapText="1"/>
    </xf>
    <xf numFmtId="17" fontId="50" fillId="34" borderId="21" xfId="0" applyNumberFormat="1" applyFont="1" applyFill="1" applyBorder="1" applyAlignment="1">
      <alignment horizontal="center" vertical="center" wrapText="1"/>
    </xf>
    <xf numFmtId="0" fontId="50" fillId="34" borderId="21" xfId="0" applyFont="1" applyFill="1" applyBorder="1" applyAlignment="1">
      <alignment horizontal="left" vertical="top" wrapText="1"/>
    </xf>
    <xf numFmtId="0" fontId="50" fillId="34" borderId="21" xfId="0" applyFont="1" applyFill="1" applyBorder="1" applyAlignment="1">
      <alignment vertical="top" wrapText="1"/>
    </xf>
    <xf numFmtId="0" fontId="50" fillId="34" borderId="21" xfId="0" applyFont="1" applyFill="1" applyBorder="1" applyAlignment="1">
      <alignment vertical="center" wrapText="1"/>
    </xf>
    <xf numFmtId="0" fontId="50" fillId="34" borderId="28" xfId="0" applyFont="1" applyFill="1" applyBorder="1" applyAlignment="1">
      <alignment horizontal="left" vertical="center" wrapText="1"/>
    </xf>
    <xf numFmtId="0" fontId="49" fillId="34" borderId="23" xfId="0" applyFont="1" applyFill="1" applyBorder="1" applyAlignment="1">
      <alignment horizontal="left" vertical="center" wrapText="1"/>
    </xf>
    <xf numFmtId="17" fontId="49" fillId="34" borderId="23" xfId="0" applyNumberFormat="1" applyFont="1" applyFill="1" applyBorder="1" applyAlignment="1">
      <alignment horizontal="center" vertical="center" wrapText="1"/>
    </xf>
    <xf numFmtId="0" fontId="49" fillId="34" borderId="23" xfId="0" applyFont="1" applyFill="1" applyBorder="1" applyAlignment="1">
      <alignment horizontal="center" vertical="center" wrapText="1"/>
    </xf>
    <xf numFmtId="164" fontId="49" fillId="34" borderId="23" xfId="54" applyFont="1" applyFill="1" applyBorder="1" applyAlignment="1">
      <alignment horizontal="right" vertical="center" wrapText="1"/>
    </xf>
    <xf numFmtId="0" fontId="4" fillId="34" borderId="29" xfId="0" applyFont="1" applyFill="1" applyBorder="1" applyAlignment="1">
      <alignment horizontal="left" vertical="center" wrapText="1"/>
    </xf>
    <xf numFmtId="0" fontId="49" fillId="34" borderId="30" xfId="0" applyFont="1" applyFill="1" applyBorder="1" applyAlignment="1">
      <alignment horizontal="left" vertical="center" wrapText="1"/>
    </xf>
    <xf numFmtId="17" fontId="49" fillId="34" borderId="23" xfId="0" applyNumberFormat="1" applyFont="1" applyFill="1" applyBorder="1" applyAlignment="1">
      <alignment horizontal="center" vertical="top" wrapText="1"/>
    </xf>
    <xf numFmtId="0" fontId="49" fillId="34" borderId="23" xfId="0" applyFont="1" applyFill="1" applyBorder="1" applyAlignment="1">
      <alignment vertical="center" wrapText="1"/>
    </xf>
    <xf numFmtId="0" fontId="4" fillId="34" borderId="24" xfId="0" applyFont="1" applyFill="1" applyBorder="1" applyAlignment="1">
      <alignment horizontal="center" vertical="center" wrapText="1"/>
    </xf>
    <xf numFmtId="0" fontId="50" fillId="34" borderId="31" xfId="0" applyFont="1" applyFill="1" applyBorder="1" applyAlignment="1">
      <alignment horizontal="left" vertical="center" wrapText="1"/>
    </xf>
    <xf numFmtId="0" fontId="4" fillId="34" borderId="22" xfId="0" applyFont="1" applyFill="1" applyBorder="1" applyAlignment="1">
      <alignment wrapText="1"/>
    </xf>
    <xf numFmtId="17" fontId="50" fillId="34" borderId="22" xfId="0" applyNumberFormat="1" applyFont="1" applyFill="1" applyBorder="1" applyAlignment="1">
      <alignment horizontal="center" vertical="top" wrapText="1"/>
    </xf>
    <xf numFmtId="0" fontId="50" fillId="34" borderId="22" xfId="0" applyFont="1" applyFill="1" applyBorder="1" applyAlignment="1">
      <alignment horizontal="center" vertical="top" wrapText="1"/>
    </xf>
    <xf numFmtId="0" fontId="50" fillId="34" borderId="22" xfId="0" applyFont="1" applyFill="1" applyBorder="1" applyAlignment="1">
      <alignment wrapText="1"/>
    </xf>
    <xf numFmtId="164" fontId="49" fillId="34" borderId="20" xfId="54" applyFont="1" applyFill="1" applyBorder="1" applyAlignment="1">
      <alignment horizontal="right" vertical="center" wrapText="1"/>
    </xf>
    <xf numFmtId="0" fontId="50" fillId="34" borderId="22" xfId="0" applyFont="1" applyFill="1" applyBorder="1" applyAlignment="1">
      <alignment horizontal="center" wrapText="1"/>
    </xf>
    <xf numFmtId="0" fontId="50" fillId="34" borderId="18" xfId="0" applyFont="1" applyFill="1" applyBorder="1" applyAlignment="1">
      <alignmen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34" borderId="12" xfId="0" applyFont="1" applyFill="1" applyBorder="1" applyAlignment="1">
      <alignment horizontal="left"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0] 2" xfId="50"/>
    <cellStyle name="Millares 2" xfId="51"/>
    <cellStyle name="Currency" xfId="52"/>
    <cellStyle name="Currency [0]" xfId="53"/>
    <cellStyle name="Moneda [0] 2" xfId="54"/>
    <cellStyle name="Moneda 2"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1"/>
  <sheetViews>
    <sheetView tabSelected="1" zoomScale="80" zoomScaleNormal="80" zoomScalePageLayoutView="0" workbookViewId="0" topLeftCell="A237">
      <selection activeCell="E248" sqref="E248"/>
    </sheetView>
  </sheetViews>
  <sheetFormatPr defaultColWidth="15.140625" defaultRowHeight="15"/>
  <cols>
    <col min="1" max="1" width="4.421875" style="3" customWidth="1"/>
    <col min="2" max="2" width="15.140625" style="3" customWidth="1"/>
    <col min="3" max="3" width="67.00390625" style="3" customWidth="1"/>
    <col min="4" max="4" width="10.28125" style="3" customWidth="1"/>
    <col min="5" max="5" width="9.8515625" style="3" customWidth="1"/>
    <col min="6" max="6" width="16.00390625" style="3" customWidth="1"/>
    <col min="7" max="7" width="15.28125" style="3" customWidth="1"/>
    <col min="8" max="8" width="20.421875" style="4" customWidth="1"/>
    <col min="9" max="9" width="20.421875" style="3" customWidth="1"/>
    <col min="10" max="10" width="9.00390625" style="3" customWidth="1"/>
    <col min="11" max="11" width="17.57421875" style="3" customWidth="1"/>
    <col min="12" max="12" width="33.421875" style="3" customWidth="1"/>
    <col min="13" max="254" width="10.8515625" style="3" customWidth="1"/>
    <col min="255" max="255" width="4.421875" style="3" customWidth="1"/>
    <col min="256" max="16384" width="15.140625" style="3" customWidth="1"/>
  </cols>
  <sheetData>
    <row r="1" ht="12"/>
    <row r="2" spans="2:3" ht="12">
      <c r="B2" s="1" t="s">
        <v>0</v>
      </c>
      <c r="C2" s="2"/>
    </row>
    <row r="3" ht="12">
      <c r="B3" s="5"/>
    </row>
    <row r="4" ht="12.75" thickBot="1">
      <c r="B4" s="6" t="s">
        <v>1</v>
      </c>
    </row>
    <row r="5" spans="2:3" ht="12">
      <c r="B5" s="7" t="s">
        <v>2</v>
      </c>
      <c r="C5" s="8" t="s">
        <v>3</v>
      </c>
    </row>
    <row r="6" spans="2:3" ht="12">
      <c r="B6" s="9" t="s">
        <v>4</v>
      </c>
      <c r="C6" s="10" t="s">
        <v>5</v>
      </c>
    </row>
    <row r="7" spans="2:3" ht="12">
      <c r="B7" s="9" t="s">
        <v>6</v>
      </c>
      <c r="C7" s="10" t="s">
        <v>7</v>
      </c>
    </row>
    <row r="8" spans="2:3" ht="12.75" thickBot="1">
      <c r="B8" s="9" t="s">
        <v>8</v>
      </c>
      <c r="C8" s="11" t="s">
        <v>9</v>
      </c>
    </row>
    <row r="9" spans="2:9" ht="84.75" thickBot="1">
      <c r="B9" s="9" t="s">
        <v>10</v>
      </c>
      <c r="C9" s="10" t="s">
        <v>11</v>
      </c>
      <c r="F9" s="178" t="s">
        <v>12</v>
      </c>
      <c r="G9" s="179"/>
      <c r="H9" s="179"/>
      <c r="I9" s="180"/>
    </row>
    <row r="10" spans="2:3" ht="84.75" thickBot="1">
      <c r="B10" s="9" t="s">
        <v>13</v>
      </c>
      <c r="C10" s="10" t="s">
        <v>14</v>
      </c>
    </row>
    <row r="11" spans="2:9" ht="84.75" thickBot="1">
      <c r="B11" s="9" t="s">
        <v>15</v>
      </c>
      <c r="C11" s="10" t="s">
        <v>16</v>
      </c>
      <c r="F11" s="178" t="s">
        <v>17</v>
      </c>
      <c r="G11" s="179"/>
      <c r="H11" s="179"/>
      <c r="I11" s="180"/>
    </row>
    <row r="12" spans="2:3" ht="24">
      <c r="B12" s="9" t="s">
        <v>18</v>
      </c>
      <c r="C12" s="12">
        <v>20568137375</v>
      </c>
    </row>
    <row r="13" spans="2:3" ht="36">
      <c r="B13" s="9" t="s">
        <v>19</v>
      </c>
      <c r="C13" s="12">
        <v>24578484</v>
      </c>
    </row>
    <row r="14" spans="2:3" ht="36">
      <c r="B14" s="9" t="s">
        <v>20</v>
      </c>
      <c r="C14" s="12">
        <v>24578484</v>
      </c>
    </row>
    <row r="15" spans="2:3" ht="36.75" thickBot="1">
      <c r="B15" s="13" t="s">
        <v>21</v>
      </c>
      <c r="C15" s="57">
        <v>43677</v>
      </c>
    </row>
    <row r="16" ht="12"/>
    <row r="17" ht="36.75" thickBot="1">
      <c r="B17" s="14" t="s">
        <v>22</v>
      </c>
    </row>
    <row r="18" spans="2:12" ht="72">
      <c r="B18" s="15" t="s">
        <v>23</v>
      </c>
      <c r="C18" s="16" t="s">
        <v>24</v>
      </c>
      <c r="D18" s="16" t="s">
        <v>25</v>
      </c>
      <c r="E18" s="16" t="s">
        <v>26</v>
      </c>
      <c r="F18" s="16" t="s">
        <v>27</v>
      </c>
      <c r="G18" s="16" t="s">
        <v>28</v>
      </c>
      <c r="H18" s="17" t="s">
        <v>29</v>
      </c>
      <c r="I18" s="16" t="s">
        <v>30</v>
      </c>
      <c r="J18" s="16" t="s">
        <v>31</v>
      </c>
      <c r="K18" s="16" t="s">
        <v>32</v>
      </c>
      <c r="L18" s="18" t="s">
        <v>33</v>
      </c>
    </row>
    <row r="19" spans="2:12" ht="48">
      <c r="B19" s="24">
        <v>80111601</v>
      </c>
      <c r="C19" s="55" t="s">
        <v>34</v>
      </c>
      <c r="D19" s="57">
        <v>43845</v>
      </c>
      <c r="E19" s="20" t="s">
        <v>35</v>
      </c>
      <c r="F19" s="20" t="s">
        <v>36</v>
      </c>
      <c r="G19" s="20" t="s">
        <v>37</v>
      </c>
      <c r="H19" s="22">
        <f aca="true" t="shared" si="0" ref="H19:I21">2775285*11</f>
        <v>30528135</v>
      </c>
      <c r="I19" s="22">
        <f t="shared" si="0"/>
        <v>30528135</v>
      </c>
      <c r="J19" s="19" t="s">
        <v>38</v>
      </c>
      <c r="K19" s="19" t="s">
        <v>39</v>
      </c>
      <c r="L19" s="23" t="s">
        <v>40</v>
      </c>
    </row>
    <row r="20" spans="2:12" ht="48">
      <c r="B20" s="24">
        <v>80111601</v>
      </c>
      <c r="C20" s="55" t="s">
        <v>41</v>
      </c>
      <c r="D20" s="57">
        <v>43845</v>
      </c>
      <c r="E20" s="20" t="s">
        <v>35</v>
      </c>
      <c r="F20" s="20" t="s">
        <v>36</v>
      </c>
      <c r="G20" s="20" t="s">
        <v>37</v>
      </c>
      <c r="H20" s="22">
        <f t="shared" si="0"/>
        <v>30528135</v>
      </c>
      <c r="I20" s="22">
        <f t="shared" si="0"/>
        <v>30528135</v>
      </c>
      <c r="J20" s="19" t="s">
        <v>38</v>
      </c>
      <c r="K20" s="19" t="s">
        <v>39</v>
      </c>
      <c r="L20" s="23" t="s">
        <v>40</v>
      </c>
    </row>
    <row r="21" spans="2:12" ht="27" customHeight="1">
      <c r="B21" s="24">
        <v>80111601</v>
      </c>
      <c r="C21" s="55" t="s">
        <v>42</v>
      </c>
      <c r="D21" s="57">
        <v>43845</v>
      </c>
      <c r="E21" s="20" t="s">
        <v>35</v>
      </c>
      <c r="F21" s="20" t="s">
        <v>36</v>
      </c>
      <c r="G21" s="20" t="s">
        <v>37</v>
      </c>
      <c r="H21" s="22">
        <f t="shared" si="0"/>
        <v>30528135</v>
      </c>
      <c r="I21" s="22">
        <f t="shared" si="0"/>
        <v>30528135</v>
      </c>
      <c r="J21" s="19" t="s">
        <v>38</v>
      </c>
      <c r="K21" s="19" t="s">
        <v>39</v>
      </c>
      <c r="L21" s="23" t="s">
        <v>43</v>
      </c>
    </row>
    <row r="22" spans="2:12" ht="36">
      <c r="B22" s="24">
        <v>80111601</v>
      </c>
      <c r="C22" s="55" t="s">
        <v>42</v>
      </c>
      <c r="D22" s="57">
        <v>43891</v>
      </c>
      <c r="E22" s="20" t="s">
        <v>44</v>
      </c>
      <c r="F22" s="20" t="s">
        <v>36</v>
      </c>
      <c r="G22" s="20" t="s">
        <v>37</v>
      </c>
      <c r="H22" s="22">
        <f>2775285*8</f>
        <v>22202280</v>
      </c>
      <c r="I22" s="22">
        <f>2775285*8</f>
        <v>22202280</v>
      </c>
      <c r="J22" s="19" t="s">
        <v>38</v>
      </c>
      <c r="K22" s="19" t="s">
        <v>39</v>
      </c>
      <c r="L22" s="23" t="s">
        <v>43</v>
      </c>
    </row>
    <row r="23" spans="2:12" ht="24">
      <c r="B23" s="24">
        <v>80111601</v>
      </c>
      <c r="C23" s="55" t="s">
        <v>45</v>
      </c>
      <c r="D23" s="57">
        <v>43831</v>
      </c>
      <c r="E23" s="20" t="s">
        <v>46</v>
      </c>
      <c r="F23" s="20" t="s">
        <v>36</v>
      </c>
      <c r="G23" s="20" t="s">
        <v>37</v>
      </c>
      <c r="H23" s="22">
        <f>1737568*12*4</f>
        <v>83403264</v>
      </c>
      <c r="I23" s="22">
        <f>1737568*12*4</f>
        <v>83403264</v>
      </c>
      <c r="J23" s="19" t="s">
        <v>38</v>
      </c>
      <c r="K23" s="19" t="s">
        <v>39</v>
      </c>
      <c r="L23" s="23" t="s">
        <v>47</v>
      </c>
    </row>
    <row r="24" spans="2:12" ht="24">
      <c r="B24" s="24">
        <v>80111601</v>
      </c>
      <c r="C24" s="55" t="s">
        <v>48</v>
      </c>
      <c r="D24" s="57">
        <v>43831</v>
      </c>
      <c r="E24" s="20" t="s">
        <v>46</v>
      </c>
      <c r="F24" s="20" t="s">
        <v>36</v>
      </c>
      <c r="G24" s="20" t="s">
        <v>37</v>
      </c>
      <c r="H24" s="22">
        <f>2775285*12*4</f>
        <v>133213680</v>
      </c>
      <c r="I24" s="22">
        <f>2775285*12*4</f>
        <v>133213680</v>
      </c>
      <c r="J24" s="19" t="s">
        <v>38</v>
      </c>
      <c r="K24" s="19" t="s">
        <v>39</v>
      </c>
      <c r="L24" s="23" t="s">
        <v>47</v>
      </c>
    </row>
    <row r="25" spans="2:12" ht="24">
      <c r="B25" s="24">
        <v>80111601</v>
      </c>
      <c r="C25" s="55" t="s">
        <v>49</v>
      </c>
      <c r="D25" s="57">
        <v>43831</v>
      </c>
      <c r="E25" s="20" t="s">
        <v>50</v>
      </c>
      <c r="F25" s="20" t="s">
        <v>36</v>
      </c>
      <c r="G25" s="20" t="s">
        <v>37</v>
      </c>
      <c r="H25" s="22">
        <f>2775285*11</f>
        <v>30528135</v>
      </c>
      <c r="I25" s="22">
        <f>2775285*11</f>
        <v>30528135</v>
      </c>
      <c r="J25" s="19" t="s">
        <v>38</v>
      </c>
      <c r="K25" s="19" t="s">
        <v>39</v>
      </c>
      <c r="L25" s="23" t="s">
        <v>51</v>
      </c>
    </row>
    <row r="26" spans="2:12" ht="36">
      <c r="B26" s="24">
        <v>80111601</v>
      </c>
      <c r="C26" s="55" t="s">
        <v>403</v>
      </c>
      <c r="D26" s="57">
        <v>43845</v>
      </c>
      <c r="E26" s="20" t="s">
        <v>52</v>
      </c>
      <c r="F26" s="20" t="s">
        <v>36</v>
      </c>
      <c r="G26" s="20" t="s">
        <v>37</v>
      </c>
      <c r="H26" s="22">
        <f>2775285*12</f>
        <v>33303420</v>
      </c>
      <c r="I26" s="22">
        <f>2775285*12</f>
        <v>33303420</v>
      </c>
      <c r="J26" s="19" t="s">
        <v>38</v>
      </c>
      <c r="K26" s="19" t="s">
        <v>39</v>
      </c>
      <c r="L26" s="23" t="s">
        <v>53</v>
      </c>
    </row>
    <row r="27" spans="2:12" ht="24">
      <c r="B27" s="24">
        <v>80111601</v>
      </c>
      <c r="C27" s="55" t="s">
        <v>54</v>
      </c>
      <c r="D27" s="57">
        <v>43831</v>
      </c>
      <c r="E27" s="20" t="s">
        <v>55</v>
      </c>
      <c r="F27" s="20" t="s">
        <v>36</v>
      </c>
      <c r="G27" s="20" t="s">
        <v>37</v>
      </c>
      <c r="H27" s="22">
        <f>2775285*5*9</f>
        <v>124887825</v>
      </c>
      <c r="I27" s="22">
        <f>2775285*5*9</f>
        <v>124887825</v>
      </c>
      <c r="J27" s="19" t="s">
        <v>38</v>
      </c>
      <c r="K27" s="19" t="s">
        <v>39</v>
      </c>
      <c r="L27" s="23" t="s">
        <v>56</v>
      </c>
    </row>
    <row r="28" spans="2:12" ht="24">
      <c r="B28" s="24">
        <v>80111601</v>
      </c>
      <c r="C28" s="55" t="s">
        <v>57</v>
      </c>
      <c r="D28" s="57">
        <v>43831</v>
      </c>
      <c r="E28" s="20" t="s">
        <v>55</v>
      </c>
      <c r="F28" s="20" t="s">
        <v>36</v>
      </c>
      <c r="G28" s="20" t="s">
        <v>37</v>
      </c>
      <c r="H28" s="22">
        <f>1942701*9</f>
        <v>17484309</v>
      </c>
      <c r="I28" s="22">
        <f>1942701*9</f>
        <v>17484309</v>
      </c>
      <c r="J28" s="19" t="s">
        <v>38</v>
      </c>
      <c r="K28" s="19" t="s">
        <v>39</v>
      </c>
      <c r="L28" s="23" t="s">
        <v>56</v>
      </c>
    </row>
    <row r="29" spans="2:12" ht="36">
      <c r="B29" s="24">
        <v>80111601</v>
      </c>
      <c r="C29" s="55" t="s">
        <v>404</v>
      </c>
      <c r="D29" s="57">
        <v>43845</v>
      </c>
      <c r="E29" s="20" t="s">
        <v>55</v>
      </c>
      <c r="F29" s="20" t="s">
        <v>36</v>
      </c>
      <c r="G29" s="20" t="s">
        <v>37</v>
      </c>
      <c r="H29" s="22">
        <f>2775285*9</f>
        <v>24977565</v>
      </c>
      <c r="I29" s="22">
        <f>2775285*9</f>
        <v>24977565</v>
      </c>
      <c r="J29" s="19" t="s">
        <v>38</v>
      </c>
      <c r="K29" s="19" t="s">
        <v>39</v>
      </c>
      <c r="L29" s="23" t="s">
        <v>53</v>
      </c>
    </row>
    <row r="30" spans="2:12" ht="36">
      <c r="B30" s="24">
        <v>80111601</v>
      </c>
      <c r="C30" s="55" t="s">
        <v>58</v>
      </c>
      <c r="D30" s="57">
        <v>43845</v>
      </c>
      <c r="E30" s="20" t="s">
        <v>35</v>
      </c>
      <c r="F30" s="20" t="s">
        <v>36</v>
      </c>
      <c r="G30" s="20" t="s">
        <v>37</v>
      </c>
      <c r="H30" s="22">
        <f>2775285*11*6</f>
        <v>183168810</v>
      </c>
      <c r="I30" s="22">
        <f>2775285*11*6</f>
        <v>183168810</v>
      </c>
      <c r="J30" s="19" t="s">
        <v>38</v>
      </c>
      <c r="K30" s="19" t="s">
        <v>39</v>
      </c>
      <c r="L30" s="23" t="s">
        <v>59</v>
      </c>
    </row>
    <row r="31" spans="2:12" ht="27" customHeight="1">
      <c r="B31" s="24">
        <v>80111601</v>
      </c>
      <c r="C31" s="55" t="s">
        <v>60</v>
      </c>
      <c r="D31" s="57">
        <v>43845</v>
      </c>
      <c r="E31" s="20" t="s">
        <v>44</v>
      </c>
      <c r="F31" s="20" t="s">
        <v>36</v>
      </c>
      <c r="G31" s="20" t="s">
        <v>37</v>
      </c>
      <c r="H31" s="22">
        <f>1387642*8</f>
        <v>11101136</v>
      </c>
      <c r="I31" s="22">
        <f>1387642*8</f>
        <v>11101136</v>
      </c>
      <c r="J31" s="19" t="s">
        <v>38</v>
      </c>
      <c r="K31" s="19" t="s">
        <v>39</v>
      </c>
      <c r="L31" s="23" t="s">
        <v>53</v>
      </c>
    </row>
    <row r="32" spans="2:12" ht="26.25" customHeight="1">
      <c r="B32" s="24">
        <v>80111601</v>
      </c>
      <c r="C32" s="55" t="s">
        <v>405</v>
      </c>
      <c r="D32" s="57">
        <v>43831</v>
      </c>
      <c r="E32" s="20" t="s">
        <v>55</v>
      </c>
      <c r="F32" s="20" t="s">
        <v>36</v>
      </c>
      <c r="G32" s="20" t="s">
        <v>37</v>
      </c>
      <c r="H32" s="22">
        <f>1942701*9</f>
        <v>17484309</v>
      </c>
      <c r="I32" s="22">
        <f>1942701*9</f>
        <v>17484309</v>
      </c>
      <c r="J32" s="19" t="s">
        <v>38</v>
      </c>
      <c r="K32" s="19" t="s">
        <v>39</v>
      </c>
      <c r="L32" s="23" t="s">
        <v>56</v>
      </c>
    </row>
    <row r="33" spans="2:12" ht="60.75" customHeight="1">
      <c r="B33" s="24">
        <v>85101500</v>
      </c>
      <c r="C33" s="55" t="s">
        <v>61</v>
      </c>
      <c r="D33" s="57">
        <v>43831</v>
      </c>
      <c r="E33" s="20" t="s">
        <v>52</v>
      </c>
      <c r="F33" s="20" t="s">
        <v>62</v>
      </c>
      <c r="G33" s="20" t="s">
        <v>63</v>
      </c>
      <c r="H33" s="22">
        <v>5000000000</v>
      </c>
      <c r="I33" s="22">
        <v>5000000000</v>
      </c>
      <c r="J33" s="19" t="s">
        <v>38</v>
      </c>
      <c r="K33" s="19" t="s">
        <v>39</v>
      </c>
      <c r="L33" s="23" t="s">
        <v>64</v>
      </c>
    </row>
    <row r="34" spans="2:12" ht="35.25" customHeight="1">
      <c r="B34" s="19">
        <v>80131502</v>
      </c>
      <c r="C34" s="20" t="s">
        <v>65</v>
      </c>
      <c r="D34" s="21" t="s">
        <v>66</v>
      </c>
      <c r="E34" s="20" t="s">
        <v>52</v>
      </c>
      <c r="F34" s="20" t="s">
        <v>67</v>
      </c>
      <c r="G34" s="20" t="s">
        <v>68</v>
      </c>
      <c r="H34" s="22">
        <v>14000000</v>
      </c>
      <c r="I34" s="22">
        <v>14000000</v>
      </c>
      <c r="J34" s="24" t="s">
        <v>38</v>
      </c>
      <c r="K34" s="25" t="s">
        <v>39</v>
      </c>
      <c r="L34" s="23" t="s">
        <v>53</v>
      </c>
    </row>
    <row r="35" spans="2:12" ht="61.5" customHeight="1">
      <c r="B35" s="19">
        <v>80101500</v>
      </c>
      <c r="C35" s="20" t="s">
        <v>69</v>
      </c>
      <c r="D35" s="21">
        <v>43862</v>
      </c>
      <c r="E35" s="20" t="s">
        <v>70</v>
      </c>
      <c r="F35" s="20" t="s">
        <v>71</v>
      </c>
      <c r="G35" s="20" t="s">
        <v>37</v>
      </c>
      <c r="H35" s="22">
        <v>30000000</v>
      </c>
      <c r="I35" s="22">
        <v>30000000</v>
      </c>
      <c r="J35" s="24" t="s">
        <v>38</v>
      </c>
      <c r="K35" s="25" t="s">
        <v>39</v>
      </c>
      <c r="L35" s="23" t="s">
        <v>47</v>
      </c>
    </row>
    <row r="36" spans="2:12" ht="48.75" customHeight="1">
      <c r="B36" s="19">
        <v>80131502</v>
      </c>
      <c r="C36" s="20" t="s">
        <v>72</v>
      </c>
      <c r="D36" s="21">
        <v>43862</v>
      </c>
      <c r="E36" s="20" t="s">
        <v>52</v>
      </c>
      <c r="F36" s="20" t="s">
        <v>67</v>
      </c>
      <c r="G36" s="20" t="s">
        <v>37</v>
      </c>
      <c r="H36" s="22">
        <v>2500000</v>
      </c>
      <c r="I36" s="22">
        <v>2500000</v>
      </c>
      <c r="J36" s="24" t="s">
        <v>38</v>
      </c>
      <c r="K36" s="25" t="s">
        <v>39</v>
      </c>
      <c r="L36" s="23" t="s">
        <v>47</v>
      </c>
    </row>
    <row r="37" spans="2:12" ht="85.5" customHeight="1">
      <c r="B37" s="175" t="s">
        <v>484</v>
      </c>
      <c r="C37" s="20" t="s">
        <v>406</v>
      </c>
      <c r="D37" s="21">
        <v>43862</v>
      </c>
      <c r="E37" s="20" t="s">
        <v>73</v>
      </c>
      <c r="F37" s="20" t="s">
        <v>71</v>
      </c>
      <c r="G37" s="20" t="s">
        <v>37</v>
      </c>
      <c r="H37" s="22">
        <v>40000000</v>
      </c>
      <c r="I37" s="22">
        <v>40000000</v>
      </c>
      <c r="J37" s="19" t="s">
        <v>38</v>
      </c>
      <c r="K37" s="26" t="s">
        <v>39</v>
      </c>
      <c r="L37" s="23" t="s">
        <v>47</v>
      </c>
    </row>
    <row r="38" spans="2:12" ht="55.5" customHeight="1">
      <c r="B38" s="175">
        <v>42132200</v>
      </c>
      <c r="C38" s="20" t="s">
        <v>407</v>
      </c>
      <c r="D38" s="21">
        <v>43862</v>
      </c>
      <c r="E38" s="20" t="s">
        <v>74</v>
      </c>
      <c r="F38" s="20" t="s">
        <v>71</v>
      </c>
      <c r="G38" s="20" t="s">
        <v>37</v>
      </c>
      <c r="H38" s="22">
        <v>45000000</v>
      </c>
      <c r="I38" s="22">
        <v>45000000</v>
      </c>
      <c r="J38" s="19" t="s">
        <v>38</v>
      </c>
      <c r="K38" s="26" t="s">
        <v>39</v>
      </c>
      <c r="L38" s="23" t="s">
        <v>47</v>
      </c>
    </row>
    <row r="39" spans="2:12" ht="48">
      <c r="B39" s="27">
        <v>80111701</v>
      </c>
      <c r="C39" s="91" t="s">
        <v>75</v>
      </c>
      <c r="D39" s="92">
        <v>43876</v>
      </c>
      <c r="E39" s="30" t="s">
        <v>74</v>
      </c>
      <c r="F39" s="31" t="s">
        <v>76</v>
      </c>
      <c r="G39" s="30" t="s">
        <v>77</v>
      </c>
      <c r="H39" s="32">
        <v>27752850</v>
      </c>
      <c r="I39" s="33">
        <f>2775285*10</f>
        <v>27752850</v>
      </c>
      <c r="J39" s="30" t="s">
        <v>39</v>
      </c>
      <c r="K39" s="19" t="s">
        <v>39</v>
      </c>
      <c r="L39" s="34" t="s">
        <v>78</v>
      </c>
    </row>
    <row r="40" spans="2:12" ht="60">
      <c r="B40" s="27">
        <v>80111701</v>
      </c>
      <c r="C40" s="91" t="s">
        <v>408</v>
      </c>
      <c r="D40" s="92">
        <v>43876</v>
      </c>
      <c r="E40" s="30" t="s">
        <v>74</v>
      </c>
      <c r="F40" s="31" t="s">
        <v>76</v>
      </c>
      <c r="G40" s="30" t="s">
        <v>77</v>
      </c>
      <c r="H40" s="32">
        <v>27752850</v>
      </c>
      <c r="I40" s="33">
        <f>2775285*10</f>
        <v>27752850</v>
      </c>
      <c r="J40" s="30" t="s">
        <v>39</v>
      </c>
      <c r="K40" s="19" t="s">
        <v>39</v>
      </c>
      <c r="L40" s="34" t="s">
        <v>78</v>
      </c>
    </row>
    <row r="41" spans="2:12" ht="48">
      <c r="B41" s="27">
        <v>80111701</v>
      </c>
      <c r="C41" s="91" t="s">
        <v>409</v>
      </c>
      <c r="D41" s="92">
        <v>43876</v>
      </c>
      <c r="E41" s="30" t="s">
        <v>74</v>
      </c>
      <c r="F41" s="31" t="s">
        <v>76</v>
      </c>
      <c r="G41" s="30" t="s">
        <v>77</v>
      </c>
      <c r="H41" s="33">
        <v>13876425</v>
      </c>
      <c r="I41" s="33">
        <f>2775285*10/2</f>
        <v>13876425</v>
      </c>
      <c r="J41" s="30" t="s">
        <v>39</v>
      </c>
      <c r="K41" s="19" t="s">
        <v>39</v>
      </c>
      <c r="L41" s="34" t="s">
        <v>78</v>
      </c>
    </row>
    <row r="42" spans="2:12" ht="48">
      <c r="B42" s="27">
        <v>80111701</v>
      </c>
      <c r="C42" s="91" t="s">
        <v>79</v>
      </c>
      <c r="D42" s="92">
        <v>43876</v>
      </c>
      <c r="E42" s="30" t="s">
        <v>74</v>
      </c>
      <c r="F42" s="31" t="s">
        <v>76</v>
      </c>
      <c r="G42" s="30" t="s">
        <v>77</v>
      </c>
      <c r="H42" s="32">
        <v>27752850</v>
      </c>
      <c r="I42" s="33">
        <f>2775285*10</f>
        <v>27752850</v>
      </c>
      <c r="J42" s="30" t="s">
        <v>39</v>
      </c>
      <c r="K42" s="19" t="s">
        <v>39</v>
      </c>
      <c r="L42" s="34" t="s">
        <v>78</v>
      </c>
    </row>
    <row r="43" spans="2:12" ht="48">
      <c r="B43" s="27">
        <v>85101500</v>
      </c>
      <c r="C43" s="91" t="s">
        <v>80</v>
      </c>
      <c r="D43" s="92">
        <v>43876</v>
      </c>
      <c r="E43" s="30" t="s">
        <v>74</v>
      </c>
      <c r="F43" s="35" t="s">
        <v>76</v>
      </c>
      <c r="G43" s="30" t="s">
        <v>81</v>
      </c>
      <c r="H43" s="33">
        <v>150000000</v>
      </c>
      <c r="I43" s="33">
        <v>150000000</v>
      </c>
      <c r="J43" s="30" t="s">
        <v>39</v>
      </c>
      <c r="K43" s="19" t="s">
        <v>39</v>
      </c>
      <c r="L43" s="34" t="s">
        <v>78</v>
      </c>
    </row>
    <row r="44" spans="2:12" ht="48">
      <c r="B44" s="27">
        <v>85101500</v>
      </c>
      <c r="C44" s="28" t="s">
        <v>82</v>
      </c>
      <c r="D44" s="29">
        <v>43876</v>
      </c>
      <c r="E44" s="30" t="s">
        <v>74</v>
      </c>
      <c r="F44" s="35" t="s">
        <v>76</v>
      </c>
      <c r="G44" s="30" t="s">
        <v>81</v>
      </c>
      <c r="H44" s="33">
        <v>75000000</v>
      </c>
      <c r="I44" s="33">
        <v>75000000</v>
      </c>
      <c r="J44" s="30" t="s">
        <v>39</v>
      </c>
      <c r="K44" s="19" t="s">
        <v>39</v>
      </c>
      <c r="L44" s="34" t="s">
        <v>78</v>
      </c>
    </row>
    <row r="45" spans="2:12" ht="48">
      <c r="B45" s="27">
        <v>85101500</v>
      </c>
      <c r="C45" s="28" t="s">
        <v>83</v>
      </c>
      <c r="D45" s="29">
        <v>43876</v>
      </c>
      <c r="E45" s="30" t="s">
        <v>74</v>
      </c>
      <c r="F45" s="35" t="s">
        <v>76</v>
      </c>
      <c r="G45" s="30" t="s">
        <v>81</v>
      </c>
      <c r="H45" s="33">
        <v>75000000</v>
      </c>
      <c r="I45" s="33">
        <v>75000000</v>
      </c>
      <c r="J45" s="30" t="s">
        <v>39</v>
      </c>
      <c r="K45" s="19" t="s">
        <v>39</v>
      </c>
      <c r="L45" s="34" t="s">
        <v>78</v>
      </c>
    </row>
    <row r="46" spans="2:12" ht="48">
      <c r="B46" s="71">
        <v>80111701</v>
      </c>
      <c r="C46" s="91" t="s">
        <v>410</v>
      </c>
      <c r="D46" s="53">
        <v>43862</v>
      </c>
      <c r="E46" s="70" t="s">
        <v>50</v>
      </c>
      <c r="F46" s="40" t="s">
        <v>84</v>
      </c>
      <c r="G46" s="30" t="s">
        <v>77</v>
      </c>
      <c r="H46" s="41">
        <v>30528135</v>
      </c>
      <c r="I46" s="41">
        <v>30528135</v>
      </c>
      <c r="J46" s="30" t="s">
        <v>39</v>
      </c>
      <c r="K46" s="19" t="s">
        <v>39</v>
      </c>
      <c r="L46" s="28" t="s">
        <v>85</v>
      </c>
    </row>
    <row r="47" spans="2:12" ht="48">
      <c r="B47" s="71">
        <v>80111701</v>
      </c>
      <c r="C47" s="91" t="s">
        <v>411</v>
      </c>
      <c r="D47" s="53">
        <v>43862</v>
      </c>
      <c r="E47" s="70" t="s">
        <v>50</v>
      </c>
      <c r="F47" s="40" t="s">
        <v>84</v>
      </c>
      <c r="G47" s="30" t="s">
        <v>77</v>
      </c>
      <c r="H47" s="41">
        <v>30528135</v>
      </c>
      <c r="I47" s="41">
        <v>30528135</v>
      </c>
      <c r="J47" s="30" t="s">
        <v>39</v>
      </c>
      <c r="K47" s="19" t="s">
        <v>39</v>
      </c>
      <c r="L47" s="28" t="s">
        <v>85</v>
      </c>
    </row>
    <row r="48" spans="2:12" ht="48">
      <c r="B48" s="71">
        <v>80111701</v>
      </c>
      <c r="C48" s="91" t="s">
        <v>412</v>
      </c>
      <c r="D48" s="53">
        <v>43862</v>
      </c>
      <c r="E48" s="70" t="s">
        <v>50</v>
      </c>
      <c r="F48" s="40" t="s">
        <v>84</v>
      </c>
      <c r="G48" s="30" t="s">
        <v>77</v>
      </c>
      <c r="H48" s="41">
        <v>30528135</v>
      </c>
      <c r="I48" s="41">
        <v>30528135</v>
      </c>
      <c r="J48" s="30" t="s">
        <v>39</v>
      </c>
      <c r="K48" s="19" t="s">
        <v>39</v>
      </c>
      <c r="L48" s="28" t="s">
        <v>85</v>
      </c>
    </row>
    <row r="49" spans="2:12" ht="48">
      <c r="B49" s="71">
        <v>80111701</v>
      </c>
      <c r="C49" s="91" t="s">
        <v>86</v>
      </c>
      <c r="D49" s="53">
        <v>43862</v>
      </c>
      <c r="E49" s="70" t="s">
        <v>50</v>
      </c>
      <c r="F49" s="40" t="s">
        <v>84</v>
      </c>
      <c r="G49" s="30" t="s">
        <v>77</v>
      </c>
      <c r="H49" s="41">
        <v>15264068</v>
      </c>
      <c r="I49" s="41">
        <v>15264068</v>
      </c>
      <c r="J49" s="30" t="s">
        <v>39</v>
      </c>
      <c r="K49" s="19" t="s">
        <v>39</v>
      </c>
      <c r="L49" s="28" t="s">
        <v>85</v>
      </c>
    </row>
    <row r="50" spans="2:12" ht="48">
      <c r="B50" s="71">
        <v>80111701</v>
      </c>
      <c r="C50" s="91" t="s">
        <v>87</v>
      </c>
      <c r="D50" s="53">
        <v>43862</v>
      </c>
      <c r="E50" s="70" t="s">
        <v>50</v>
      </c>
      <c r="F50" s="40" t="s">
        <v>84</v>
      </c>
      <c r="G50" s="30" t="s">
        <v>77</v>
      </c>
      <c r="H50" s="41">
        <v>15264068</v>
      </c>
      <c r="I50" s="41">
        <v>15264068</v>
      </c>
      <c r="J50" s="30" t="s">
        <v>39</v>
      </c>
      <c r="K50" s="19" t="s">
        <v>39</v>
      </c>
      <c r="L50" s="28" t="s">
        <v>85</v>
      </c>
    </row>
    <row r="51" spans="2:12" ht="36">
      <c r="B51" s="71">
        <v>70122006</v>
      </c>
      <c r="C51" s="71" t="s">
        <v>413</v>
      </c>
      <c r="D51" s="53">
        <v>43952</v>
      </c>
      <c r="E51" s="70" t="s">
        <v>70</v>
      </c>
      <c r="F51" s="31" t="s">
        <v>414</v>
      </c>
      <c r="G51" s="30" t="s">
        <v>77</v>
      </c>
      <c r="H51" s="41">
        <v>10000000</v>
      </c>
      <c r="I51" s="41">
        <v>10000000</v>
      </c>
      <c r="J51" s="30" t="s">
        <v>39</v>
      </c>
      <c r="K51" s="19" t="s">
        <v>39</v>
      </c>
      <c r="L51" s="31" t="s">
        <v>89</v>
      </c>
    </row>
    <row r="52" spans="2:12" ht="58.5" customHeight="1">
      <c r="B52" s="71">
        <v>77121700</v>
      </c>
      <c r="C52" s="71" t="s">
        <v>415</v>
      </c>
      <c r="D52" s="53">
        <v>43952</v>
      </c>
      <c r="E52" s="70" t="s">
        <v>90</v>
      </c>
      <c r="F52" s="40" t="s">
        <v>91</v>
      </c>
      <c r="G52" s="30" t="s">
        <v>77</v>
      </c>
      <c r="H52" s="41">
        <v>5000000</v>
      </c>
      <c r="I52" s="41">
        <v>5000000</v>
      </c>
      <c r="J52" s="30" t="s">
        <v>39</v>
      </c>
      <c r="K52" s="19" t="s">
        <v>39</v>
      </c>
      <c r="L52" s="31" t="s">
        <v>89</v>
      </c>
    </row>
    <row r="53" spans="2:12" ht="36">
      <c r="B53" s="176" t="s">
        <v>485</v>
      </c>
      <c r="C53" s="40" t="s">
        <v>92</v>
      </c>
      <c r="D53" s="39">
        <v>43952</v>
      </c>
      <c r="E53" s="42" t="s">
        <v>70</v>
      </c>
      <c r="F53" s="40" t="s">
        <v>93</v>
      </c>
      <c r="G53" s="30" t="s">
        <v>77</v>
      </c>
      <c r="H53" s="41">
        <v>2000000</v>
      </c>
      <c r="I53" s="41">
        <v>2000000</v>
      </c>
      <c r="J53" s="30" t="s">
        <v>39</v>
      </c>
      <c r="K53" s="19" t="s">
        <v>39</v>
      </c>
      <c r="L53" s="40" t="s">
        <v>94</v>
      </c>
    </row>
    <row r="54" spans="2:12" ht="156">
      <c r="B54" s="176" t="s">
        <v>486</v>
      </c>
      <c r="C54" s="35" t="s">
        <v>416</v>
      </c>
      <c r="D54" s="39">
        <v>43952</v>
      </c>
      <c r="E54" s="42" t="s">
        <v>95</v>
      </c>
      <c r="F54" s="40" t="s">
        <v>91</v>
      </c>
      <c r="G54" s="30" t="s">
        <v>77</v>
      </c>
      <c r="H54" s="41">
        <v>13000000</v>
      </c>
      <c r="I54" s="41">
        <v>13000000</v>
      </c>
      <c r="J54" s="30" t="s">
        <v>39</v>
      </c>
      <c r="K54" s="19" t="s">
        <v>39</v>
      </c>
      <c r="L54" s="40" t="s">
        <v>94</v>
      </c>
    </row>
    <row r="55" spans="2:12" ht="36">
      <c r="B55" s="35">
        <v>60106206</v>
      </c>
      <c r="C55" s="28" t="s">
        <v>417</v>
      </c>
      <c r="D55" s="39">
        <v>43952</v>
      </c>
      <c r="E55" s="42" t="s">
        <v>95</v>
      </c>
      <c r="F55" s="40" t="s">
        <v>91</v>
      </c>
      <c r="G55" s="30" t="s">
        <v>77</v>
      </c>
      <c r="H55" s="41">
        <v>7000000</v>
      </c>
      <c r="I55" s="41">
        <v>7000000</v>
      </c>
      <c r="J55" s="30" t="s">
        <v>39</v>
      </c>
      <c r="K55" s="19" t="s">
        <v>39</v>
      </c>
      <c r="L55" s="34" t="s">
        <v>96</v>
      </c>
    </row>
    <row r="56" spans="2:12" ht="36">
      <c r="B56" s="35">
        <v>81111500</v>
      </c>
      <c r="C56" s="28" t="s">
        <v>97</v>
      </c>
      <c r="D56" s="39">
        <v>43952</v>
      </c>
      <c r="E56" s="42" t="s">
        <v>95</v>
      </c>
      <c r="F56" s="40" t="s">
        <v>91</v>
      </c>
      <c r="G56" s="30" t="s">
        <v>77</v>
      </c>
      <c r="H56" s="41">
        <v>25732837</v>
      </c>
      <c r="I56" s="41">
        <v>25732837</v>
      </c>
      <c r="J56" s="30" t="s">
        <v>39</v>
      </c>
      <c r="K56" s="19" t="s">
        <v>39</v>
      </c>
      <c r="L56" s="34" t="s">
        <v>96</v>
      </c>
    </row>
    <row r="57" spans="2:12" ht="36">
      <c r="B57" s="31">
        <v>60106206</v>
      </c>
      <c r="C57" s="28" t="s">
        <v>98</v>
      </c>
      <c r="D57" s="39">
        <v>43952</v>
      </c>
      <c r="E57" s="30" t="s">
        <v>99</v>
      </c>
      <c r="F57" s="40" t="s">
        <v>91</v>
      </c>
      <c r="G57" s="30" t="s">
        <v>77</v>
      </c>
      <c r="H57" s="41">
        <v>10000000</v>
      </c>
      <c r="I57" s="41">
        <v>10000000</v>
      </c>
      <c r="J57" s="30" t="s">
        <v>39</v>
      </c>
      <c r="K57" s="19" t="s">
        <v>39</v>
      </c>
      <c r="L57" s="40" t="s">
        <v>94</v>
      </c>
    </row>
    <row r="58" spans="2:12" ht="24">
      <c r="B58" s="43">
        <v>20102301</v>
      </c>
      <c r="C58" s="35" t="s">
        <v>101</v>
      </c>
      <c r="D58" s="39">
        <v>43850</v>
      </c>
      <c r="E58" s="20" t="s">
        <v>102</v>
      </c>
      <c r="F58" s="31" t="s">
        <v>414</v>
      </c>
      <c r="G58" s="30" t="s">
        <v>77</v>
      </c>
      <c r="H58" s="41">
        <v>10000000</v>
      </c>
      <c r="I58" s="41">
        <v>10000000</v>
      </c>
      <c r="J58" s="30" t="s">
        <v>39</v>
      </c>
      <c r="K58" s="19" t="s">
        <v>39</v>
      </c>
      <c r="L58" s="35" t="s">
        <v>418</v>
      </c>
    </row>
    <row r="59" spans="2:12" ht="48">
      <c r="B59" s="44">
        <v>60106206</v>
      </c>
      <c r="C59" s="44" t="s">
        <v>103</v>
      </c>
      <c r="D59" s="39">
        <v>43983</v>
      </c>
      <c r="E59" s="45" t="s">
        <v>70</v>
      </c>
      <c r="F59" s="44" t="s">
        <v>91</v>
      </c>
      <c r="G59" s="30" t="s">
        <v>77</v>
      </c>
      <c r="H59" s="41">
        <v>5000000</v>
      </c>
      <c r="I59" s="41">
        <v>5000000</v>
      </c>
      <c r="J59" s="30" t="s">
        <v>39</v>
      </c>
      <c r="K59" s="19" t="s">
        <v>39</v>
      </c>
      <c r="L59" s="35" t="s">
        <v>96</v>
      </c>
    </row>
    <row r="60" spans="2:12" ht="72">
      <c r="B60" s="35">
        <v>81111500</v>
      </c>
      <c r="C60" s="44" t="s">
        <v>104</v>
      </c>
      <c r="D60" s="39">
        <v>43983</v>
      </c>
      <c r="E60" s="45" t="s">
        <v>70</v>
      </c>
      <c r="F60" s="31" t="s">
        <v>414</v>
      </c>
      <c r="G60" s="30" t="s">
        <v>77</v>
      </c>
      <c r="H60" s="41">
        <v>37131500</v>
      </c>
      <c r="I60" s="41">
        <v>37131500</v>
      </c>
      <c r="J60" s="30" t="s">
        <v>39</v>
      </c>
      <c r="K60" s="19" t="s">
        <v>39</v>
      </c>
      <c r="L60" s="46" t="s">
        <v>105</v>
      </c>
    </row>
    <row r="61" spans="2:12" ht="72">
      <c r="B61" s="31">
        <v>76101500</v>
      </c>
      <c r="C61" s="91" t="s">
        <v>419</v>
      </c>
      <c r="D61" s="53">
        <v>43891</v>
      </c>
      <c r="E61" s="70" t="s">
        <v>106</v>
      </c>
      <c r="F61" s="91" t="s">
        <v>76</v>
      </c>
      <c r="G61" s="70" t="s">
        <v>81</v>
      </c>
      <c r="H61" s="41">
        <v>100000000</v>
      </c>
      <c r="I61" s="41">
        <v>100000000</v>
      </c>
      <c r="J61" s="30" t="s">
        <v>39</v>
      </c>
      <c r="K61" s="19" t="s">
        <v>39</v>
      </c>
      <c r="L61" s="28" t="s">
        <v>85</v>
      </c>
    </row>
    <row r="62" spans="2:12" ht="48">
      <c r="B62" s="31">
        <v>80111701</v>
      </c>
      <c r="C62" s="91" t="s">
        <v>420</v>
      </c>
      <c r="D62" s="53">
        <v>43831</v>
      </c>
      <c r="E62" s="70" t="s">
        <v>52</v>
      </c>
      <c r="F62" s="91" t="s">
        <v>76</v>
      </c>
      <c r="G62" s="70" t="s">
        <v>81</v>
      </c>
      <c r="H62" s="41">
        <v>30528135</v>
      </c>
      <c r="I62" s="41">
        <v>30528135</v>
      </c>
      <c r="J62" s="30" t="s">
        <v>39</v>
      </c>
      <c r="K62" s="19" t="s">
        <v>39</v>
      </c>
      <c r="L62" s="28" t="s">
        <v>85</v>
      </c>
    </row>
    <row r="63" spans="2:12" ht="48">
      <c r="B63" s="31">
        <v>76101500</v>
      </c>
      <c r="C63" s="91" t="s">
        <v>421</v>
      </c>
      <c r="D63" s="53">
        <v>43891</v>
      </c>
      <c r="E63" s="70" t="s">
        <v>106</v>
      </c>
      <c r="F63" s="91" t="s">
        <v>76</v>
      </c>
      <c r="G63" s="70" t="s">
        <v>81</v>
      </c>
      <c r="H63" s="41">
        <v>134471865</v>
      </c>
      <c r="I63" s="41">
        <v>134471865</v>
      </c>
      <c r="J63" s="30" t="s">
        <v>39</v>
      </c>
      <c r="K63" s="19" t="s">
        <v>39</v>
      </c>
      <c r="L63" s="28" t="s">
        <v>85</v>
      </c>
    </row>
    <row r="64" spans="2:12" ht="60">
      <c r="B64" s="31" t="s">
        <v>107</v>
      </c>
      <c r="C64" s="31" t="s">
        <v>422</v>
      </c>
      <c r="D64" s="39">
        <v>43952</v>
      </c>
      <c r="E64" s="30" t="s">
        <v>52</v>
      </c>
      <c r="F64" s="40" t="s">
        <v>91</v>
      </c>
      <c r="G64" s="30" t="s">
        <v>81</v>
      </c>
      <c r="H64" s="41">
        <v>35000000</v>
      </c>
      <c r="I64" s="41">
        <v>35000000</v>
      </c>
      <c r="J64" s="30" t="s">
        <v>39</v>
      </c>
      <c r="K64" s="19" t="s">
        <v>39</v>
      </c>
      <c r="L64" s="31" t="s">
        <v>108</v>
      </c>
    </row>
    <row r="65" spans="2:12" ht="132">
      <c r="B65" s="47">
        <v>80111701</v>
      </c>
      <c r="C65" s="35" t="s">
        <v>423</v>
      </c>
      <c r="D65" s="39">
        <v>43891</v>
      </c>
      <c r="E65" s="20" t="s">
        <v>106</v>
      </c>
      <c r="F65" s="28" t="s">
        <v>76</v>
      </c>
      <c r="G65" s="20" t="s">
        <v>77</v>
      </c>
      <c r="H65" s="48">
        <v>24977565</v>
      </c>
      <c r="I65" s="49">
        <f>+H65</f>
        <v>24977565</v>
      </c>
      <c r="J65" s="30" t="s">
        <v>39</v>
      </c>
      <c r="K65" s="19" t="s">
        <v>39</v>
      </c>
      <c r="L65" s="50" t="s">
        <v>109</v>
      </c>
    </row>
    <row r="66" spans="2:12" ht="96">
      <c r="B66" s="47">
        <v>80111701</v>
      </c>
      <c r="C66" s="35" t="s">
        <v>424</v>
      </c>
      <c r="D66" s="39">
        <v>43891</v>
      </c>
      <c r="E66" s="20" t="s">
        <v>106</v>
      </c>
      <c r="F66" s="28" t="s">
        <v>76</v>
      </c>
      <c r="G66" s="20" t="s">
        <v>77</v>
      </c>
      <c r="H66" s="48">
        <v>24977565</v>
      </c>
      <c r="I66" s="49">
        <f>+H66</f>
        <v>24977565</v>
      </c>
      <c r="J66" s="30" t="s">
        <v>39</v>
      </c>
      <c r="K66" s="19" t="s">
        <v>39</v>
      </c>
      <c r="L66" s="50" t="s">
        <v>109</v>
      </c>
    </row>
    <row r="67" spans="2:12" ht="72">
      <c r="B67" s="51">
        <v>80111701</v>
      </c>
      <c r="C67" s="52" t="s">
        <v>425</v>
      </c>
      <c r="D67" s="53">
        <v>43862</v>
      </c>
      <c r="E67" s="20" t="s">
        <v>106</v>
      </c>
      <c r="F67" s="28" t="s">
        <v>76</v>
      </c>
      <c r="G67" s="20" t="s">
        <v>77</v>
      </c>
      <c r="H67" s="49">
        <v>15000000</v>
      </c>
      <c r="I67" s="49">
        <v>15000000</v>
      </c>
      <c r="J67" s="30" t="s">
        <v>39</v>
      </c>
      <c r="K67" s="19" t="s">
        <v>39</v>
      </c>
      <c r="L67" s="54" t="s">
        <v>109</v>
      </c>
    </row>
    <row r="68" spans="2:12" ht="132">
      <c r="B68" s="51">
        <v>80111701</v>
      </c>
      <c r="C68" s="52" t="s">
        <v>426</v>
      </c>
      <c r="D68" s="39">
        <v>43891</v>
      </c>
      <c r="E68" s="20" t="s">
        <v>106</v>
      </c>
      <c r="F68" s="28" t="s">
        <v>76</v>
      </c>
      <c r="G68" s="20" t="s">
        <v>77</v>
      </c>
      <c r="H68" s="48">
        <v>24977565</v>
      </c>
      <c r="I68" s="49">
        <f>+H68</f>
        <v>24977565</v>
      </c>
      <c r="J68" s="30" t="s">
        <v>39</v>
      </c>
      <c r="K68" s="19" t="s">
        <v>39</v>
      </c>
      <c r="L68" s="50" t="s">
        <v>109</v>
      </c>
    </row>
    <row r="69" spans="2:12" ht="108">
      <c r="B69" s="51">
        <v>80111701</v>
      </c>
      <c r="C69" s="52" t="s">
        <v>427</v>
      </c>
      <c r="D69" s="39">
        <v>43891</v>
      </c>
      <c r="E69" s="20" t="s">
        <v>106</v>
      </c>
      <c r="F69" s="28" t="s">
        <v>76</v>
      </c>
      <c r="G69" s="20" t="s">
        <v>77</v>
      </c>
      <c r="H69" s="48">
        <v>24977565</v>
      </c>
      <c r="I69" s="49">
        <f>+H69</f>
        <v>24977565</v>
      </c>
      <c r="J69" s="30" t="s">
        <v>39</v>
      </c>
      <c r="K69" s="19" t="s">
        <v>39</v>
      </c>
      <c r="L69" s="50" t="s">
        <v>109</v>
      </c>
    </row>
    <row r="70" spans="2:12" ht="48">
      <c r="B70" s="43">
        <v>85101500</v>
      </c>
      <c r="C70" s="52" t="s">
        <v>110</v>
      </c>
      <c r="D70" s="53">
        <v>43862</v>
      </c>
      <c r="E70" s="55" t="s">
        <v>74</v>
      </c>
      <c r="F70" s="28" t="s">
        <v>76</v>
      </c>
      <c r="G70" s="20" t="s">
        <v>81</v>
      </c>
      <c r="H70" s="49">
        <v>300000000</v>
      </c>
      <c r="I70" s="49">
        <f>+H70</f>
        <v>300000000</v>
      </c>
      <c r="J70" s="30" t="s">
        <v>39</v>
      </c>
      <c r="K70" s="19" t="s">
        <v>39</v>
      </c>
      <c r="L70" s="54" t="s">
        <v>109</v>
      </c>
    </row>
    <row r="71" spans="2:12" ht="132">
      <c r="B71" s="27">
        <v>80111701</v>
      </c>
      <c r="C71" s="31" t="s">
        <v>428</v>
      </c>
      <c r="D71" s="39">
        <v>43876</v>
      </c>
      <c r="E71" s="30">
        <v>7</v>
      </c>
      <c r="F71" s="40" t="s">
        <v>76</v>
      </c>
      <c r="G71" s="20" t="s">
        <v>111</v>
      </c>
      <c r="H71" s="22">
        <v>19426995</v>
      </c>
      <c r="I71" s="59">
        <v>19426995</v>
      </c>
      <c r="J71" s="20" t="s">
        <v>112</v>
      </c>
      <c r="K71" s="19" t="s">
        <v>39</v>
      </c>
      <c r="L71" s="60" t="s">
        <v>113</v>
      </c>
    </row>
    <row r="72" spans="2:12" ht="132">
      <c r="B72" s="27">
        <v>80111701</v>
      </c>
      <c r="C72" s="31" t="s">
        <v>114</v>
      </c>
      <c r="D72" s="39">
        <v>43876</v>
      </c>
      <c r="E72" s="30">
        <v>7</v>
      </c>
      <c r="F72" s="40" t="s">
        <v>76</v>
      </c>
      <c r="G72" s="20" t="s">
        <v>111</v>
      </c>
      <c r="H72" s="22">
        <v>19426995</v>
      </c>
      <c r="I72" s="59">
        <v>19426995</v>
      </c>
      <c r="J72" s="20" t="s">
        <v>112</v>
      </c>
      <c r="K72" s="19" t="s">
        <v>39</v>
      </c>
      <c r="L72" s="60" t="s">
        <v>113</v>
      </c>
    </row>
    <row r="73" spans="2:12" ht="132">
      <c r="B73" s="27">
        <v>80111701</v>
      </c>
      <c r="C73" s="31" t="s">
        <v>115</v>
      </c>
      <c r="D73" s="39">
        <v>43876</v>
      </c>
      <c r="E73" s="30">
        <v>5</v>
      </c>
      <c r="F73" s="40" t="s">
        <v>76</v>
      </c>
      <c r="G73" s="20" t="s">
        <v>111</v>
      </c>
      <c r="H73" s="22">
        <v>13876425</v>
      </c>
      <c r="I73" s="59">
        <v>13876425</v>
      </c>
      <c r="J73" s="20" t="s">
        <v>112</v>
      </c>
      <c r="K73" s="19" t="s">
        <v>39</v>
      </c>
      <c r="L73" s="60" t="s">
        <v>113</v>
      </c>
    </row>
    <row r="74" spans="2:12" ht="72">
      <c r="B74" s="27">
        <v>80111701</v>
      </c>
      <c r="C74" s="31" t="s">
        <v>429</v>
      </c>
      <c r="D74" s="39">
        <v>43876</v>
      </c>
      <c r="E74" s="30">
        <v>7</v>
      </c>
      <c r="F74" s="40" t="s">
        <v>76</v>
      </c>
      <c r="G74" s="20" t="s">
        <v>111</v>
      </c>
      <c r="H74" s="22">
        <v>19426995</v>
      </c>
      <c r="I74" s="59">
        <v>19426995</v>
      </c>
      <c r="J74" s="20" t="s">
        <v>112</v>
      </c>
      <c r="K74" s="19" t="s">
        <v>39</v>
      </c>
      <c r="L74" s="60" t="s">
        <v>113</v>
      </c>
    </row>
    <row r="75" spans="2:12" ht="72">
      <c r="B75" s="27">
        <v>80111701</v>
      </c>
      <c r="C75" s="31" t="s">
        <v>430</v>
      </c>
      <c r="D75" s="39">
        <v>43876</v>
      </c>
      <c r="E75" s="30">
        <v>4</v>
      </c>
      <c r="F75" s="40" t="s">
        <v>76</v>
      </c>
      <c r="G75" s="20" t="s">
        <v>111</v>
      </c>
      <c r="H75" s="22">
        <v>11101140</v>
      </c>
      <c r="I75" s="59">
        <v>11101140</v>
      </c>
      <c r="J75" s="20" t="s">
        <v>112</v>
      </c>
      <c r="K75" s="19" t="s">
        <v>39</v>
      </c>
      <c r="L75" s="60" t="s">
        <v>113</v>
      </c>
    </row>
    <row r="76" spans="2:12" ht="48">
      <c r="B76" s="27">
        <v>80111701</v>
      </c>
      <c r="C76" s="31" t="s">
        <v>431</v>
      </c>
      <c r="D76" s="39">
        <v>43876</v>
      </c>
      <c r="E76" s="30">
        <v>3</v>
      </c>
      <c r="F76" s="40" t="s">
        <v>76</v>
      </c>
      <c r="G76" s="20" t="s">
        <v>111</v>
      </c>
      <c r="H76" s="22">
        <v>8325855</v>
      </c>
      <c r="I76" s="59">
        <v>8325855</v>
      </c>
      <c r="J76" s="20" t="s">
        <v>112</v>
      </c>
      <c r="K76" s="19" t="s">
        <v>39</v>
      </c>
      <c r="L76" s="60" t="s">
        <v>113</v>
      </c>
    </row>
    <row r="77" spans="2:12" ht="24">
      <c r="B77" s="27">
        <v>85101500</v>
      </c>
      <c r="C77" s="35" t="s">
        <v>116</v>
      </c>
      <c r="D77" s="39">
        <v>43525</v>
      </c>
      <c r="E77" s="20">
        <v>6</v>
      </c>
      <c r="F77" s="28" t="s">
        <v>76</v>
      </c>
      <c r="G77" s="20" t="s">
        <v>117</v>
      </c>
      <c r="H77" s="61">
        <v>452151083</v>
      </c>
      <c r="I77" s="62">
        <f>H77</f>
        <v>452151083</v>
      </c>
      <c r="J77" s="20" t="s">
        <v>112</v>
      </c>
      <c r="K77" s="19" t="s">
        <v>39</v>
      </c>
      <c r="L77" s="60" t="s">
        <v>113</v>
      </c>
    </row>
    <row r="78" spans="2:12" ht="48">
      <c r="B78" s="27">
        <v>85101500</v>
      </c>
      <c r="C78" s="35" t="s">
        <v>432</v>
      </c>
      <c r="D78" s="39">
        <v>43525</v>
      </c>
      <c r="E78" s="20">
        <v>6</v>
      </c>
      <c r="F78" s="28" t="s">
        <v>76</v>
      </c>
      <c r="G78" s="20" t="s">
        <v>117</v>
      </c>
      <c r="H78" s="63">
        <v>115348917</v>
      </c>
      <c r="I78" s="62">
        <f>H78</f>
        <v>115348917</v>
      </c>
      <c r="J78" s="20" t="s">
        <v>112</v>
      </c>
      <c r="K78" s="19" t="s">
        <v>39</v>
      </c>
      <c r="L78" s="60" t="s">
        <v>113</v>
      </c>
    </row>
    <row r="79" spans="2:12" ht="24">
      <c r="B79" s="27">
        <v>80161501</v>
      </c>
      <c r="C79" s="31" t="s">
        <v>433</v>
      </c>
      <c r="D79" s="57">
        <v>43891</v>
      </c>
      <c r="E79" s="30" t="s">
        <v>106</v>
      </c>
      <c r="F79" s="40" t="s">
        <v>76</v>
      </c>
      <c r="G79" s="30" t="s">
        <v>77</v>
      </c>
      <c r="H79" s="64">
        <v>27752850</v>
      </c>
      <c r="I79" s="64">
        <v>27752850</v>
      </c>
      <c r="J79" s="30" t="s">
        <v>39</v>
      </c>
      <c r="K79" s="19" t="s">
        <v>39</v>
      </c>
      <c r="L79" s="65" t="s">
        <v>434</v>
      </c>
    </row>
    <row r="80" spans="2:12" ht="24">
      <c r="B80" s="27">
        <v>80161501</v>
      </c>
      <c r="C80" s="31" t="s">
        <v>435</v>
      </c>
      <c r="D80" s="57">
        <v>43891</v>
      </c>
      <c r="E80" s="30" t="s">
        <v>106</v>
      </c>
      <c r="F80" s="40" t="s">
        <v>76</v>
      </c>
      <c r="G80" s="30" t="s">
        <v>77</v>
      </c>
      <c r="H80" s="64">
        <v>27752850</v>
      </c>
      <c r="I80" s="64">
        <v>27752850</v>
      </c>
      <c r="J80" s="30" t="s">
        <v>39</v>
      </c>
      <c r="K80" s="19" t="s">
        <v>39</v>
      </c>
      <c r="L80" s="65" t="s">
        <v>434</v>
      </c>
    </row>
    <row r="81" spans="2:12" ht="24">
      <c r="B81" s="27">
        <v>80161501</v>
      </c>
      <c r="C81" s="31" t="s">
        <v>436</v>
      </c>
      <c r="D81" s="57">
        <v>43891</v>
      </c>
      <c r="E81" s="30" t="s">
        <v>106</v>
      </c>
      <c r="F81" s="40" t="s">
        <v>76</v>
      </c>
      <c r="G81" s="30" t="s">
        <v>77</v>
      </c>
      <c r="H81" s="64">
        <v>27752850</v>
      </c>
      <c r="I81" s="64">
        <v>27752850</v>
      </c>
      <c r="J81" s="30" t="s">
        <v>39</v>
      </c>
      <c r="K81" s="19" t="s">
        <v>39</v>
      </c>
      <c r="L81" s="65" t="s">
        <v>434</v>
      </c>
    </row>
    <row r="82" spans="2:12" ht="24">
      <c r="B82" s="27">
        <v>80161501</v>
      </c>
      <c r="C82" s="31" t="s">
        <v>437</v>
      </c>
      <c r="D82" s="57">
        <v>43891</v>
      </c>
      <c r="E82" s="30" t="s">
        <v>70</v>
      </c>
      <c r="F82" s="40" t="s">
        <v>76</v>
      </c>
      <c r="G82" s="30" t="s">
        <v>77</v>
      </c>
      <c r="H82" s="64">
        <v>16651710</v>
      </c>
      <c r="I82" s="64">
        <v>16651710</v>
      </c>
      <c r="J82" s="30" t="s">
        <v>39</v>
      </c>
      <c r="K82" s="19" t="s">
        <v>39</v>
      </c>
      <c r="L82" s="65" t="s">
        <v>434</v>
      </c>
    </row>
    <row r="83" spans="2:12" ht="24">
      <c r="B83" s="27">
        <v>80161501</v>
      </c>
      <c r="C83" s="31" t="s">
        <v>118</v>
      </c>
      <c r="D83" s="57">
        <v>43845</v>
      </c>
      <c r="E83" s="30" t="s">
        <v>74</v>
      </c>
      <c r="F83" s="40" t="s">
        <v>76</v>
      </c>
      <c r="G83" s="30" t="s">
        <v>77</v>
      </c>
      <c r="H83" s="64">
        <v>27752850</v>
      </c>
      <c r="I83" s="64">
        <v>27752850</v>
      </c>
      <c r="J83" s="30" t="s">
        <v>39</v>
      </c>
      <c r="K83" s="19" t="s">
        <v>39</v>
      </c>
      <c r="L83" s="65" t="s">
        <v>434</v>
      </c>
    </row>
    <row r="84" spans="2:12" ht="24">
      <c r="B84" s="27">
        <v>80161501</v>
      </c>
      <c r="C84" s="31" t="s">
        <v>119</v>
      </c>
      <c r="D84" s="57">
        <v>43891</v>
      </c>
      <c r="E84" s="30" t="s">
        <v>74</v>
      </c>
      <c r="F84" s="40" t="s">
        <v>76</v>
      </c>
      <c r="G84" s="30" t="s">
        <v>77</v>
      </c>
      <c r="H84" s="64">
        <v>27752850</v>
      </c>
      <c r="I84" s="64">
        <v>27752850</v>
      </c>
      <c r="J84" s="30" t="s">
        <v>39</v>
      </c>
      <c r="K84" s="19" t="s">
        <v>39</v>
      </c>
      <c r="L84" s="65" t="s">
        <v>434</v>
      </c>
    </row>
    <row r="85" spans="2:12" ht="24">
      <c r="B85" s="27">
        <v>80161501</v>
      </c>
      <c r="C85" s="31" t="s">
        <v>120</v>
      </c>
      <c r="D85" s="57">
        <v>43891</v>
      </c>
      <c r="E85" s="30" t="s">
        <v>74</v>
      </c>
      <c r="F85" s="40" t="s">
        <v>76</v>
      </c>
      <c r="G85" s="30" t="s">
        <v>77</v>
      </c>
      <c r="H85" s="33">
        <v>15000000</v>
      </c>
      <c r="I85" s="33">
        <v>15000000</v>
      </c>
      <c r="J85" s="30" t="s">
        <v>39</v>
      </c>
      <c r="K85" s="19" t="s">
        <v>39</v>
      </c>
      <c r="L85" s="65" t="s">
        <v>434</v>
      </c>
    </row>
    <row r="86" spans="2:12" ht="24">
      <c r="B86" s="27">
        <v>80161501</v>
      </c>
      <c r="C86" s="31" t="s">
        <v>121</v>
      </c>
      <c r="D86" s="57">
        <v>43891</v>
      </c>
      <c r="E86" s="30" t="s">
        <v>74</v>
      </c>
      <c r="F86" s="40" t="s">
        <v>76</v>
      </c>
      <c r="G86" s="30" t="s">
        <v>77</v>
      </c>
      <c r="H86" s="33">
        <v>15000000</v>
      </c>
      <c r="I86" s="33">
        <f>15000000</f>
        <v>15000000</v>
      </c>
      <c r="J86" s="30" t="s">
        <v>39</v>
      </c>
      <c r="K86" s="19" t="s">
        <v>39</v>
      </c>
      <c r="L86" s="65" t="s">
        <v>434</v>
      </c>
    </row>
    <row r="87" spans="2:12" ht="24">
      <c r="B87" s="31">
        <v>85101500</v>
      </c>
      <c r="C87" s="66" t="s">
        <v>122</v>
      </c>
      <c r="D87" s="57">
        <v>43891</v>
      </c>
      <c r="E87" s="30" t="s">
        <v>74</v>
      </c>
      <c r="F87" s="40" t="s">
        <v>76</v>
      </c>
      <c r="G87" s="30" t="s">
        <v>123</v>
      </c>
      <c r="H87" s="33">
        <f>80000000</f>
        <v>80000000</v>
      </c>
      <c r="I87" s="33">
        <v>80000000</v>
      </c>
      <c r="J87" s="30" t="s">
        <v>39</v>
      </c>
      <c r="K87" s="19" t="s">
        <v>39</v>
      </c>
      <c r="L87" s="65" t="s">
        <v>434</v>
      </c>
    </row>
    <row r="88" spans="2:12" ht="48">
      <c r="B88" s="31">
        <v>85101500</v>
      </c>
      <c r="C88" s="66" t="s">
        <v>124</v>
      </c>
      <c r="D88" s="57">
        <v>43891</v>
      </c>
      <c r="E88" s="30" t="s">
        <v>74</v>
      </c>
      <c r="F88" s="40" t="s">
        <v>76</v>
      </c>
      <c r="G88" s="30" t="s">
        <v>123</v>
      </c>
      <c r="H88" s="33">
        <f>100000000</f>
        <v>100000000</v>
      </c>
      <c r="I88" s="33">
        <f>100000000</f>
        <v>100000000</v>
      </c>
      <c r="J88" s="30" t="s">
        <v>39</v>
      </c>
      <c r="K88" s="19" t="s">
        <v>39</v>
      </c>
      <c r="L88" s="65" t="s">
        <v>434</v>
      </c>
    </row>
    <row r="89" spans="2:12" ht="24">
      <c r="B89" s="31">
        <v>85101500</v>
      </c>
      <c r="C89" s="66" t="s">
        <v>125</v>
      </c>
      <c r="D89" s="57">
        <v>43891</v>
      </c>
      <c r="E89" s="30" t="s">
        <v>74</v>
      </c>
      <c r="F89" s="40" t="s">
        <v>76</v>
      </c>
      <c r="G89" s="30" t="s">
        <v>123</v>
      </c>
      <c r="H89" s="33">
        <f>472683073</f>
        <v>472683073</v>
      </c>
      <c r="I89" s="33">
        <f>472683073</f>
        <v>472683073</v>
      </c>
      <c r="J89" s="30" t="s">
        <v>39</v>
      </c>
      <c r="K89" s="19" t="s">
        <v>39</v>
      </c>
      <c r="L89" s="65" t="s">
        <v>434</v>
      </c>
    </row>
    <row r="90" spans="2:12" ht="24">
      <c r="B90" s="31">
        <v>85101500</v>
      </c>
      <c r="C90" s="67" t="s">
        <v>126</v>
      </c>
      <c r="D90" s="57">
        <v>43891</v>
      </c>
      <c r="E90" s="30" t="s">
        <v>74</v>
      </c>
      <c r="F90" s="40" t="s">
        <v>76</v>
      </c>
      <c r="G90" s="30" t="s">
        <v>123</v>
      </c>
      <c r="H90" s="33">
        <v>80000000</v>
      </c>
      <c r="I90" s="33">
        <v>80000000</v>
      </c>
      <c r="J90" s="30" t="s">
        <v>39</v>
      </c>
      <c r="K90" s="19" t="s">
        <v>39</v>
      </c>
      <c r="L90" s="65" t="s">
        <v>434</v>
      </c>
    </row>
    <row r="91" spans="2:12" ht="36">
      <c r="B91" s="27">
        <v>80111701</v>
      </c>
      <c r="C91" s="31" t="s">
        <v>438</v>
      </c>
      <c r="D91" s="29">
        <v>43862</v>
      </c>
      <c r="E91" s="30" t="s">
        <v>127</v>
      </c>
      <c r="F91" s="31" t="s">
        <v>76</v>
      </c>
      <c r="G91" s="30" t="s">
        <v>77</v>
      </c>
      <c r="H91" s="33">
        <v>116561970</v>
      </c>
      <c r="I91" s="33">
        <v>116561970</v>
      </c>
      <c r="J91" s="30" t="s">
        <v>39</v>
      </c>
      <c r="K91" s="19" t="s">
        <v>39</v>
      </c>
      <c r="L91" s="34" t="s">
        <v>128</v>
      </c>
    </row>
    <row r="92" spans="2:12" ht="24">
      <c r="B92" s="27">
        <v>80111701</v>
      </c>
      <c r="C92" s="28" t="s">
        <v>439</v>
      </c>
      <c r="D92" s="29">
        <v>43862</v>
      </c>
      <c r="E92" s="30" t="s">
        <v>127</v>
      </c>
      <c r="F92" s="31" t="s">
        <v>76</v>
      </c>
      <c r="G92" s="30" t="s">
        <v>77</v>
      </c>
      <c r="H92" s="33">
        <v>17484295</v>
      </c>
      <c r="I92" s="33">
        <v>17484295</v>
      </c>
      <c r="J92" s="30" t="s">
        <v>39</v>
      </c>
      <c r="K92" s="19" t="s">
        <v>39</v>
      </c>
      <c r="L92" s="34" t="s">
        <v>128</v>
      </c>
    </row>
    <row r="93" spans="2:12" ht="24">
      <c r="B93" s="31">
        <v>20102301</v>
      </c>
      <c r="C93" s="28" t="s">
        <v>440</v>
      </c>
      <c r="D93" s="29">
        <v>43862</v>
      </c>
      <c r="E93" s="30" t="s">
        <v>129</v>
      </c>
      <c r="F93" s="31" t="s">
        <v>414</v>
      </c>
      <c r="G93" s="30" t="s">
        <v>77</v>
      </c>
      <c r="H93" s="33">
        <v>5000000</v>
      </c>
      <c r="I93" s="33">
        <v>5000000</v>
      </c>
      <c r="J93" s="30" t="s">
        <v>39</v>
      </c>
      <c r="K93" s="19" t="s">
        <v>39</v>
      </c>
      <c r="L93" s="34" t="s">
        <v>128</v>
      </c>
    </row>
    <row r="94" spans="2:12" ht="24">
      <c r="B94" s="68">
        <v>80141607</v>
      </c>
      <c r="C94" s="28" t="s">
        <v>441</v>
      </c>
      <c r="D94" s="29">
        <v>43862</v>
      </c>
      <c r="E94" s="30" t="s">
        <v>129</v>
      </c>
      <c r="F94" s="31" t="s">
        <v>414</v>
      </c>
      <c r="G94" s="30" t="s">
        <v>77</v>
      </c>
      <c r="H94" s="33">
        <v>6000000</v>
      </c>
      <c r="I94" s="33">
        <v>5000000</v>
      </c>
      <c r="J94" s="30" t="s">
        <v>39</v>
      </c>
      <c r="K94" s="19" t="s">
        <v>39</v>
      </c>
      <c r="L94" s="34" t="s">
        <v>128</v>
      </c>
    </row>
    <row r="95" spans="2:12" ht="24">
      <c r="B95" s="31">
        <v>85101500</v>
      </c>
      <c r="C95" s="52" t="s">
        <v>130</v>
      </c>
      <c r="D95" s="29">
        <v>43862</v>
      </c>
      <c r="E95" s="30" t="s">
        <v>35</v>
      </c>
      <c r="F95" s="31" t="s">
        <v>76</v>
      </c>
      <c r="G95" s="30" t="s">
        <v>81</v>
      </c>
      <c r="H95" s="58">
        <v>349312500</v>
      </c>
      <c r="I95" s="58">
        <v>349312500</v>
      </c>
      <c r="J95" s="30" t="s">
        <v>39</v>
      </c>
      <c r="K95" s="19" t="s">
        <v>39</v>
      </c>
      <c r="L95" s="34" t="s">
        <v>128</v>
      </c>
    </row>
    <row r="96" spans="2:12" ht="24">
      <c r="B96" s="27">
        <v>80161501</v>
      </c>
      <c r="C96" s="28" t="s">
        <v>442</v>
      </c>
      <c r="D96" s="29">
        <v>43862</v>
      </c>
      <c r="E96" s="30" t="s">
        <v>50</v>
      </c>
      <c r="F96" s="31" t="s">
        <v>76</v>
      </c>
      <c r="G96" s="30" t="s">
        <v>131</v>
      </c>
      <c r="H96" s="33">
        <v>30528135</v>
      </c>
      <c r="I96" s="33">
        <f aca="true" t="shared" si="1" ref="I96:I106">H96</f>
        <v>30528135</v>
      </c>
      <c r="J96" s="30" t="s">
        <v>39</v>
      </c>
      <c r="K96" s="19" t="s">
        <v>39</v>
      </c>
      <c r="L96" s="34" t="s">
        <v>132</v>
      </c>
    </row>
    <row r="97" spans="2:12" ht="24">
      <c r="B97" s="27">
        <v>80161501</v>
      </c>
      <c r="C97" s="28" t="s">
        <v>443</v>
      </c>
      <c r="D97" s="29">
        <v>43862</v>
      </c>
      <c r="E97" s="30" t="s">
        <v>50</v>
      </c>
      <c r="F97" s="31" t="s">
        <v>76</v>
      </c>
      <c r="G97" s="30" t="s">
        <v>131</v>
      </c>
      <c r="H97" s="33">
        <v>30528135</v>
      </c>
      <c r="I97" s="33">
        <f t="shared" si="1"/>
        <v>30528135</v>
      </c>
      <c r="J97" s="30" t="s">
        <v>39</v>
      </c>
      <c r="K97" s="19" t="s">
        <v>39</v>
      </c>
      <c r="L97" s="34" t="s">
        <v>132</v>
      </c>
    </row>
    <row r="98" spans="2:12" ht="24">
      <c r="B98" s="27">
        <v>80161501</v>
      </c>
      <c r="C98" s="28" t="s">
        <v>444</v>
      </c>
      <c r="D98" s="29">
        <v>43862</v>
      </c>
      <c r="E98" s="30" t="s">
        <v>74</v>
      </c>
      <c r="F98" s="31" t="s">
        <v>76</v>
      </c>
      <c r="G98" s="30" t="s">
        <v>131</v>
      </c>
      <c r="H98" s="33">
        <v>38295000</v>
      </c>
      <c r="I98" s="33">
        <f t="shared" si="1"/>
        <v>38295000</v>
      </c>
      <c r="J98" s="30" t="s">
        <v>39</v>
      </c>
      <c r="K98" s="19" t="s">
        <v>39</v>
      </c>
      <c r="L98" s="34" t="s">
        <v>132</v>
      </c>
    </row>
    <row r="99" spans="2:12" ht="24">
      <c r="B99" s="27">
        <v>80161501</v>
      </c>
      <c r="C99" s="28" t="s">
        <v>445</v>
      </c>
      <c r="D99" s="29">
        <v>43862</v>
      </c>
      <c r="E99" s="30" t="s">
        <v>74</v>
      </c>
      <c r="F99" s="31" t="s">
        <v>76</v>
      </c>
      <c r="G99" s="30" t="s">
        <v>131</v>
      </c>
      <c r="H99" s="33">
        <v>38295000</v>
      </c>
      <c r="I99" s="33">
        <f t="shared" si="1"/>
        <v>38295000</v>
      </c>
      <c r="J99" s="30" t="s">
        <v>39</v>
      </c>
      <c r="K99" s="19" t="s">
        <v>39</v>
      </c>
      <c r="L99" s="34" t="s">
        <v>132</v>
      </c>
    </row>
    <row r="100" spans="2:12" ht="24">
      <c r="B100" s="27">
        <v>80161501</v>
      </c>
      <c r="C100" s="28" t="s">
        <v>446</v>
      </c>
      <c r="D100" s="29">
        <v>43862</v>
      </c>
      <c r="E100" s="30" t="s">
        <v>74</v>
      </c>
      <c r="F100" s="31" t="s">
        <v>76</v>
      </c>
      <c r="G100" s="30" t="s">
        <v>131</v>
      </c>
      <c r="H100" s="33">
        <v>38295000</v>
      </c>
      <c r="I100" s="33">
        <f t="shared" si="1"/>
        <v>38295000</v>
      </c>
      <c r="J100" s="30" t="s">
        <v>39</v>
      </c>
      <c r="K100" s="19" t="s">
        <v>39</v>
      </c>
      <c r="L100" s="34" t="s">
        <v>132</v>
      </c>
    </row>
    <row r="101" spans="2:12" ht="24">
      <c r="B101" s="27">
        <v>80161501</v>
      </c>
      <c r="C101" s="28" t="s">
        <v>447</v>
      </c>
      <c r="D101" s="29">
        <v>43862</v>
      </c>
      <c r="E101" s="30" t="s">
        <v>74</v>
      </c>
      <c r="F101" s="31" t="s">
        <v>76</v>
      </c>
      <c r="G101" s="30" t="s">
        <v>131</v>
      </c>
      <c r="H101" s="33">
        <v>38295000</v>
      </c>
      <c r="I101" s="33">
        <f t="shared" si="1"/>
        <v>38295000</v>
      </c>
      <c r="J101" s="30" t="s">
        <v>39</v>
      </c>
      <c r="K101" s="19" t="s">
        <v>39</v>
      </c>
      <c r="L101" s="34" t="s">
        <v>132</v>
      </c>
    </row>
    <row r="102" spans="2:12" ht="24">
      <c r="B102" s="27">
        <v>80161501</v>
      </c>
      <c r="C102" s="28" t="s">
        <v>448</v>
      </c>
      <c r="D102" s="29">
        <v>43862</v>
      </c>
      <c r="E102" s="30" t="s">
        <v>74</v>
      </c>
      <c r="F102" s="31" t="s">
        <v>76</v>
      </c>
      <c r="G102" s="30" t="s">
        <v>131</v>
      </c>
      <c r="H102" s="33">
        <v>27752850</v>
      </c>
      <c r="I102" s="33">
        <f t="shared" si="1"/>
        <v>27752850</v>
      </c>
      <c r="J102" s="30" t="s">
        <v>39</v>
      </c>
      <c r="K102" s="19" t="s">
        <v>39</v>
      </c>
      <c r="L102" s="34" t="s">
        <v>132</v>
      </c>
    </row>
    <row r="103" spans="2:12" ht="24">
      <c r="B103" s="27">
        <v>80161501</v>
      </c>
      <c r="C103" s="28" t="s">
        <v>449</v>
      </c>
      <c r="D103" s="29">
        <v>43862</v>
      </c>
      <c r="E103" s="30" t="s">
        <v>74</v>
      </c>
      <c r="F103" s="31" t="s">
        <v>76</v>
      </c>
      <c r="G103" s="30" t="s">
        <v>131</v>
      </c>
      <c r="H103" s="33">
        <v>19427010</v>
      </c>
      <c r="I103" s="33">
        <f t="shared" si="1"/>
        <v>19427010</v>
      </c>
      <c r="J103" s="30" t="s">
        <v>39</v>
      </c>
      <c r="K103" s="19" t="s">
        <v>39</v>
      </c>
      <c r="L103" s="34" t="s">
        <v>132</v>
      </c>
    </row>
    <row r="104" spans="2:12" ht="24">
      <c r="B104" s="31">
        <v>20102301</v>
      </c>
      <c r="C104" s="28" t="s">
        <v>133</v>
      </c>
      <c r="D104" s="29">
        <v>43862</v>
      </c>
      <c r="E104" s="30" t="s">
        <v>50</v>
      </c>
      <c r="F104" s="31" t="s">
        <v>414</v>
      </c>
      <c r="G104" s="30" t="s">
        <v>77</v>
      </c>
      <c r="H104" s="33">
        <v>6000000</v>
      </c>
      <c r="I104" s="33">
        <f t="shared" si="1"/>
        <v>6000000</v>
      </c>
      <c r="J104" s="30" t="s">
        <v>39</v>
      </c>
      <c r="K104" s="19" t="s">
        <v>39</v>
      </c>
      <c r="L104" s="34" t="s">
        <v>132</v>
      </c>
    </row>
    <row r="105" spans="2:12" ht="24">
      <c r="B105" s="68">
        <v>80141607</v>
      </c>
      <c r="C105" s="28" t="s">
        <v>134</v>
      </c>
      <c r="D105" s="29">
        <v>43862</v>
      </c>
      <c r="E105" s="30" t="s">
        <v>50</v>
      </c>
      <c r="F105" s="31" t="s">
        <v>414</v>
      </c>
      <c r="G105" s="30" t="s">
        <v>77</v>
      </c>
      <c r="H105" s="33">
        <v>5000000</v>
      </c>
      <c r="I105" s="33">
        <f t="shared" si="1"/>
        <v>5000000</v>
      </c>
      <c r="J105" s="30" t="s">
        <v>39</v>
      </c>
      <c r="K105" s="19" t="s">
        <v>39</v>
      </c>
      <c r="L105" s="34" t="s">
        <v>132</v>
      </c>
    </row>
    <row r="106" spans="2:12" ht="36">
      <c r="B106" s="31">
        <v>85101500</v>
      </c>
      <c r="C106" s="28" t="s">
        <v>450</v>
      </c>
      <c r="D106" s="29">
        <v>43862</v>
      </c>
      <c r="E106" s="30" t="s">
        <v>50</v>
      </c>
      <c r="F106" s="31" t="s">
        <v>76</v>
      </c>
      <c r="G106" s="30" t="s">
        <v>81</v>
      </c>
      <c r="H106" s="33">
        <v>121612500</v>
      </c>
      <c r="I106" s="33">
        <f t="shared" si="1"/>
        <v>121612500</v>
      </c>
      <c r="J106" s="30" t="s">
        <v>39</v>
      </c>
      <c r="K106" s="19" t="s">
        <v>39</v>
      </c>
      <c r="L106" s="34" t="s">
        <v>132</v>
      </c>
    </row>
    <row r="107" spans="2:12" ht="24">
      <c r="B107" s="40">
        <v>80111600</v>
      </c>
      <c r="C107" s="69" t="s">
        <v>135</v>
      </c>
      <c r="D107" s="29">
        <v>43862</v>
      </c>
      <c r="E107" s="70" t="s">
        <v>35</v>
      </c>
      <c r="F107" s="71" t="s">
        <v>136</v>
      </c>
      <c r="G107" s="71" t="s">
        <v>137</v>
      </c>
      <c r="H107" s="72">
        <v>30528135</v>
      </c>
      <c r="I107" s="72">
        <v>30528135</v>
      </c>
      <c r="J107" s="30" t="s">
        <v>39</v>
      </c>
      <c r="K107" s="19" t="s">
        <v>39</v>
      </c>
      <c r="L107" s="71" t="s">
        <v>138</v>
      </c>
    </row>
    <row r="108" spans="2:12" ht="36">
      <c r="B108" s="71">
        <v>41122800</v>
      </c>
      <c r="C108" s="73" t="s">
        <v>140</v>
      </c>
      <c r="D108" s="29">
        <v>43891</v>
      </c>
      <c r="E108" s="70" t="s">
        <v>129</v>
      </c>
      <c r="F108" s="35" t="s">
        <v>91</v>
      </c>
      <c r="G108" s="71" t="s">
        <v>139</v>
      </c>
      <c r="H108" s="72">
        <v>2000000</v>
      </c>
      <c r="I108" s="72">
        <v>2000000</v>
      </c>
      <c r="J108" s="30" t="s">
        <v>39</v>
      </c>
      <c r="K108" s="19" t="s">
        <v>39</v>
      </c>
      <c r="L108" s="71" t="s">
        <v>138</v>
      </c>
    </row>
    <row r="109" spans="2:12" ht="96">
      <c r="B109" s="71">
        <v>41122800</v>
      </c>
      <c r="C109" s="74" t="s">
        <v>451</v>
      </c>
      <c r="D109" s="29">
        <v>43891</v>
      </c>
      <c r="E109" s="70" t="s">
        <v>129</v>
      </c>
      <c r="F109" s="35" t="s">
        <v>91</v>
      </c>
      <c r="G109" s="71" t="s">
        <v>139</v>
      </c>
      <c r="H109" s="72">
        <v>3000000</v>
      </c>
      <c r="I109" s="72">
        <v>3000000</v>
      </c>
      <c r="J109" s="30" t="s">
        <v>39</v>
      </c>
      <c r="K109" s="19" t="s">
        <v>39</v>
      </c>
      <c r="L109" s="71" t="s">
        <v>138</v>
      </c>
    </row>
    <row r="110" spans="2:12" ht="72">
      <c r="B110" s="71">
        <v>11162100</v>
      </c>
      <c r="C110" s="69" t="s">
        <v>141</v>
      </c>
      <c r="D110" s="29">
        <v>43891</v>
      </c>
      <c r="E110" s="70" t="s">
        <v>129</v>
      </c>
      <c r="F110" s="35" t="s">
        <v>91</v>
      </c>
      <c r="G110" s="71" t="s">
        <v>139</v>
      </c>
      <c r="H110" s="72">
        <v>1000000</v>
      </c>
      <c r="I110" s="72">
        <v>1000000</v>
      </c>
      <c r="J110" s="30" t="s">
        <v>39</v>
      </c>
      <c r="K110" s="19" t="s">
        <v>39</v>
      </c>
      <c r="L110" s="71" t="s">
        <v>138</v>
      </c>
    </row>
    <row r="111" spans="2:12" ht="84">
      <c r="B111" s="71" t="s">
        <v>487</v>
      </c>
      <c r="C111" s="71" t="s">
        <v>142</v>
      </c>
      <c r="D111" s="29">
        <v>43891</v>
      </c>
      <c r="E111" s="70" t="s">
        <v>129</v>
      </c>
      <c r="F111" s="35" t="s">
        <v>91</v>
      </c>
      <c r="G111" s="71" t="s">
        <v>139</v>
      </c>
      <c r="H111" s="72">
        <v>3000000</v>
      </c>
      <c r="I111" s="72">
        <v>3000000</v>
      </c>
      <c r="J111" s="30" t="s">
        <v>39</v>
      </c>
      <c r="K111" s="19" t="s">
        <v>39</v>
      </c>
      <c r="L111" s="71" t="s">
        <v>143</v>
      </c>
    </row>
    <row r="112" spans="2:12" ht="192">
      <c r="B112" s="71">
        <v>31162800</v>
      </c>
      <c r="C112" s="75" t="s">
        <v>144</v>
      </c>
      <c r="D112" s="29">
        <v>43891</v>
      </c>
      <c r="E112" s="70" t="s">
        <v>129</v>
      </c>
      <c r="F112" s="35" t="s">
        <v>91</v>
      </c>
      <c r="G112" s="71" t="s">
        <v>139</v>
      </c>
      <c r="H112" s="72">
        <v>2000000</v>
      </c>
      <c r="I112" s="72">
        <v>2000000</v>
      </c>
      <c r="J112" s="30" t="s">
        <v>39</v>
      </c>
      <c r="K112" s="19" t="s">
        <v>39</v>
      </c>
      <c r="L112" s="71" t="s">
        <v>143</v>
      </c>
    </row>
    <row r="113" spans="2:12" ht="24">
      <c r="B113" s="35">
        <v>40151600</v>
      </c>
      <c r="C113" s="35" t="s">
        <v>145</v>
      </c>
      <c r="D113" s="29">
        <v>43891</v>
      </c>
      <c r="E113" s="70" t="s">
        <v>129</v>
      </c>
      <c r="F113" s="35" t="s">
        <v>91</v>
      </c>
      <c r="G113" s="35" t="s">
        <v>146</v>
      </c>
      <c r="H113" s="64">
        <v>5000000</v>
      </c>
      <c r="I113" s="64">
        <v>5000000</v>
      </c>
      <c r="J113" s="30" t="s">
        <v>39</v>
      </c>
      <c r="K113" s="19" t="s">
        <v>39</v>
      </c>
      <c r="L113" s="71" t="s">
        <v>138</v>
      </c>
    </row>
    <row r="114" spans="2:12" ht="300">
      <c r="B114" s="71">
        <v>31162800</v>
      </c>
      <c r="C114" s="71" t="s">
        <v>147</v>
      </c>
      <c r="D114" s="29">
        <v>43891</v>
      </c>
      <c r="E114" s="70" t="s">
        <v>129</v>
      </c>
      <c r="F114" s="35" t="s">
        <v>91</v>
      </c>
      <c r="G114" s="71" t="s">
        <v>139</v>
      </c>
      <c r="H114" s="72">
        <v>2528923</v>
      </c>
      <c r="I114" s="72">
        <v>2528923</v>
      </c>
      <c r="J114" s="30" t="s">
        <v>39</v>
      </c>
      <c r="K114" s="19" t="s">
        <v>39</v>
      </c>
      <c r="L114" s="71" t="s">
        <v>138</v>
      </c>
    </row>
    <row r="115" spans="2:12" ht="60">
      <c r="B115" s="71">
        <v>41101500</v>
      </c>
      <c r="C115" s="71" t="s">
        <v>148</v>
      </c>
      <c r="D115" s="29">
        <v>43891</v>
      </c>
      <c r="E115" s="70" t="s">
        <v>129</v>
      </c>
      <c r="F115" s="71" t="s">
        <v>149</v>
      </c>
      <c r="G115" s="71" t="s">
        <v>139</v>
      </c>
      <c r="H115" s="72">
        <v>2000000</v>
      </c>
      <c r="I115" s="72">
        <v>2000000</v>
      </c>
      <c r="J115" s="30" t="s">
        <v>39</v>
      </c>
      <c r="K115" s="19" t="s">
        <v>39</v>
      </c>
      <c r="L115" s="71" t="s">
        <v>138</v>
      </c>
    </row>
    <row r="116" spans="2:12" ht="12">
      <c r="B116" s="71">
        <v>27112000</v>
      </c>
      <c r="C116" s="71" t="s">
        <v>150</v>
      </c>
      <c r="D116" s="29">
        <v>43891</v>
      </c>
      <c r="E116" s="70" t="s">
        <v>129</v>
      </c>
      <c r="F116" s="35" t="s">
        <v>91</v>
      </c>
      <c r="G116" s="71" t="s">
        <v>139</v>
      </c>
      <c r="H116" s="72">
        <v>3000000</v>
      </c>
      <c r="I116" s="72">
        <v>3000000</v>
      </c>
      <c r="J116" s="30" t="s">
        <v>39</v>
      </c>
      <c r="K116" s="19" t="s">
        <v>39</v>
      </c>
      <c r="L116" s="71" t="s">
        <v>143</v>
      </c>
    </row>
    <row r="117" spans="2:12" ht="156">
      <c r="B117" s="71" t="s">
        <v>488</v>
      </c>
      <c r="C117" s="71" t="s">
        <v>151</v>
      </c>
      <c r="D117" s="29">
        <v>43891</v>
      </c>
      <c r="E117" s="70" t="s">
        <v>129</v>
      </c>
      <c r="F117" s="35" t="s">
        <v>91</v>
      </c>
      <c r="G117" s="71" t="s">
        <v>139</v>
      </c>
      <c r="H117" s="72">
        <v>5000000</v>
      </c>
      <c r="I117" s="72">
        <v>5000000</v>
      </c>
      <c r="J117" s="30" t="s">
        <v>39</v>
      </c>
      <c r="K117" s="19" t="s">
        <v>39</v>
      </c>
      <c r="L117" s="71" t="s">
        <v>143</v>
      </c>
    </row>
    <row r="118" spans="2:12" ht="36">
      <c r="B118" s="71">
        <v>15101500</v>
      </c>
      <c r="C118" s="75" t="s">
        <v>152</v>
      </c>
      <c r="D118" s="29">
        <v>43891</v>
      </c>
      <c r="E118" s="70" t="s">
        <v>129</v>
      </c>
      <c r="F118" s="35" t="s">
        <v>91</v>
      </c>
      <c r="G118" s="71" t="s">
        <v>139</v>
      </c>
      <c r="H118" s="72">
        <v>3000000</v>
      </c>
      <c r="I118" s="72">
        <v>3000000</v>
      </c>
      <c r="J118" s="30" t="s">
        <v>39</v>
      </c>
      <c r="K118" s="19" t="s">
        <v>39</v>
      </c>
      <c r="L118" s="71" t="s">
        <v>143</v>
      </c>
    </row>
    <row r="119" spans="2:12" ht="60">
      <c r="B119" s="71">
        <v>44121600</v>
      </c>
      <c r="C119" s="75" t="s">
        <v>153</v>
      </c>
      <c r="D119" s="29">
        <v>43891</v>
      </c>
      <c r="E119" s="70" t="s">
        <v>129</v>
      </c>
      <c r="F119" s="35" t="s">
        <v>91</v>
      </c>
      <c r="G119" s="71" t="s">
        <v>154</v>
      </c>
      <c r="H119" s="72">
        <v>2000000</v>
      </c>
      <c r="I119" s="72">
        <v>2000000</v>
      </c>
      <c r="J119" s="30" t="s">
        <v>39</v>
      </c>
      <c r="K119" s="19" t="s">
        <v>39</v>
      </c>
      <c r="L119" s="71" t="s">
        <v>143</v>
      </c>
    </row>
    <row r="120" spans="2:12" ht="48">
      <c r="B120" s="71">
        <v>44103100</v>
      </c>
      <c r="C120" s="75" t="s">
        <v>155</v>
      </c>
      <c r="D120" s="29">
        <v>43891</v>
      </c>
      <c r="E120" s="70" t="s">
        <v>129</v>
      </c>
      <c r="F120" s="35" t="s">
        <v>91</v>
      </c>
      <c r="G120" s="71" t="s">
        <v>139</v>
      </c>
      <c r="H120" s="72">
        <v>1000000</v>
      </c>
      <c r="I120" s="72">
        <v>1000000</v>
      </c>
      <c r="J120" s="30" t="s">
        <v>39</v>
      </c>
      <c r="K120" s="19" t="s">
        <v>39</v>
      </c>
      <c r="L120" s="71" t="s">
        <v>143</v>
      </c>
    </row>
    <row r="121" spans="2:12" ht="24">
      <c r="B121" s="71">
        <v>44103100</v>
      </c>
      <c r="C121" s="75" t="s">
        <v>156</v>
      </c>
      <c r="D121" s="29">
        <v>43891</v>
      </c>
      <c r="E121" s="70" t="s">
        <v>129</v>
      </c>
      <c r="F121" s="35" t="s">
        <v>91</v>
      </c>
      <c r="G121" s="71" t="s">
        <v>139</v>
      </c>
      <c r="H121" s="72">
        <v>500000</v>
      </c>
      <c r="I121" s="72">
        <v>500000</v>
      </c>
      <c r="J121" s="30" t="s">
        <v>39</v>
      </c>
      <c r="K121" s="19" t="s">
        <v>39</v>
      </c>
      <c r="L121" s="71" t="s">
        <v>143</v>
      </c>
    </row>
    <row r="122" spans="2:12" ht="60">
      <c r="B122" s="71">
        <v>44103100</v>
      </c>
      <c r="C122" s="75" t="s">
        <v>452</v>
      </c>
      <c r="D122" s="29">
        <v>43891</v>
      </c>
      <c r="E122" s="70" t="s">
        <v>129</v>
      </c>
      <c r="F122" s="35" t="s">
        <v>91</v>
      </c>
      <c r="G122" s="71" t="s">
        <v>139</v>
      </c>
      <c r="H122" s="72">
        <v>1000000</v>
      </c>
      <c r="I122" s="72">
        <v>1000000</v>
      </c>
      <c r="J122" s="30" t="s">
        <v>39</v>
      </c>
      <c r="K122" s="19" t="s">
        <v>39</v>
      </c>
      <c r="L122" s="71" t="s">
        <v>143</v>
      </c>
    </row>
    <row r="123" spans="2:12" ht="24">
      <c r="B123" s="71">
        <v>25171600</v>
      </c>
      <c r="C123" s="52" t="s">
        <v>157</v>
      </c>
      <c r="D123" s="29">
        <v>43891</v>
      </c>
      <c r="E123" s="70" t="s">
        <v>129</v>
      </c>
      <c r="F123" s="35" t="s">
        <v>91</v>
      </c>
      <c r="G123" s="71" t="s">
        <v>154</v>
      </c>
      <c r="H123" s="72">
        <v>12000000</v>
      </c>
      <c r="I123" s="72">
        <v>12000000</v>
      </c>
      <c r="J123" s="30" t="s">
        <v>39</v>
      </c>
      <c r="K123" s="19" t="s">
        <v>39</v>
      </c>
      <c r="L123" s="71" t="s">
        <v>143</v>
      </c>
    </row>
    <row r="124" spans="2:12" ht="36">
      <c r="B124" s="31">
        <v>80111600</v>
      </c>
      <c r="C124" s="71" t="s">
        <v>158</v>
      </c>
      <c r="D124" s="29">
        <v>43891</v>
      </c>
      <c r="E124" s="70" t="s">
        <v>129</v>
      </c>
      <c r="F124" s="35" t="s">
        <v>91</v>
      </c>
      <c r="G124" s="71" t="s">
        <v>139</v>
      </c>
      <c r="H124" s="72">
        <v>500000</v>
      </c>
      <c r="I124" s="72">
        <v>500000</v>
      </c>
      <c r="J124" s="30" t="s">
        <v>39</v>
      </c>
      <c r="K124" s="19" t="s">
        <v>39</v>
      </c>
      <c r="L124" s="71" t="s">
        <v>138</v>
      </c>
    </row>
    <row r="125" spans="2:12" ht="24">
      <c r="B125" s="31">
        <v>80111600</v>
      </c>
      <c r="C125" s="71" t="s">
        <v>159</v>
      </c>
      <c r="D125" s="29">
        <v>43891</v>
      </c>
      <c r="E125" s="70" t="s">
        <v>129</v>
      </c>
      <c r="F125" s="35" t="s">
        <v>91</v>
      </c>
      <c r="G125" s="71" t="s">
        <v>154</v>
      </c>
      <c r="H125" s="72">
        <v>500000</v>
      </c>
      <c r="I125" s="72">
        <v>500000</v>
      </c>
      <c r="J125" s="30" t="s">
        <v>39</v>
      </c>
      <c r="K125" s="19" t="s">
        <v>39</v>
      </c>
      <c r="L125" s="71" t="s">
        <v>143</v>
      </c>
    </row>
    <row r="126" spans="2:12" ht="24">
      <c r="B126" s="71">
        <v>72154500</v>
      </c>
      <c r="C126" s="71" t="s">
        <v>160</v>
      </c>
      <c r="D126" s="29">
        <v>43891</v>
      </c>
      <c r="E126" s="70" t="s">
        <v>129</v>
      </c>
      <c r="F126" s="35" t="s">
        <v>91</v>
      </c>
      <c r="G126" s="71" t="s">
        <v>139</v>
      </c>
      <c r="H126" s="72">
        <v>2000000</v>
      </c>
      <c r="I126" s="72">
        <v>2000000</v>
      </c>
      <c r="J126" s="30" t="s">
        <v>39</v>
      </c>
      <c r="K126" s="19" t="s">
        <v>39</v>
      </c>
      <c r="L126" s="71" t="s">
        <v>138</v>
      </c>
    </row>
    <row r="127" spans="2:12" ht="36">
      <c r="B127" s="31">
        <v>80111600</v>
      </c>
      <c r="C127" s="71" t="s">
        <v>161</v>
      </c>
      <c r="D127" s="29">
        <v>43891</v>
      </c>
      <c r="E127" s="70" t="s">
        <v>129</v>
      </c>
      <c r="F127" s="35" t="s">
        <v>91</v>
      </c>
      <c r="G127" s="71" t="s">
        <v>139</v>
      </c>
      <c r="H127" s="72">
        <v>500000</v>
      </c>
      <c r="I127" s="72">
        <v>500000</v>
      </c>
      <c r="J127" s="30" t="s">
        <v>39</v>
      </c>
      <c r="K127" s="19" t="s">
        <v>39</v>
      </c>
      <c r="L127" s="71" t="s">
        <v>138</v>
      </c>
    </row>
    <row r="128" spans="2:12" ht="24">
      <c r="B128" s="31">
        <v>80111600</v>
      </c>
      <c r="C128" s="71" t="s">
        <v>162</v>
      </c>
      <c r="D128" s="29">
        <v>43891</v>
      </c>
      <c r="E128" s="70" t="s">
        <v>129</v>
      </c>
      <c r="F128" s="35" t="s">
        <v>91</v>
      </c>
      <c r="G128" s="71" t="s">
        <v>139</v>
      </c>
      <c r="H128" s="72">
        <v>2000000</v>
      </c>
      <c r="I128" s="72">
        <v>2000000</v>
      </c>
      <c r="J128" s="30" t="s">
        <v>39</v>
      </c>
      <c r="K128" s="19" t="s">
        <v>39</v>
      </c>
      <c r="L128" s="71" t="s">
        <v>143</v>
      </c>
    </row>
    <row r="129" spans="2:12" ht="24">
      <c r="B129" s="71">
        <v>80111600</v>
      </c>
      <c r="C129" s="71" t="s">
        <v>163</v>
      </c>
      <c r="D129" s="29">
        <v>43862</v>
      </c>
      <c r="E129" s="70" t="s">
        <v>129</v>
      </c>
      <c r="F129" s="71" t="s">
        <v>149</v>
      </c>
      <c r="G129" s="71" t="s">
        <v>139</v>
      </c>
      <c r="H129" s="72">
        <v>20000000</v>
      </c>
      <c r="I129" s="72">
        <v>20000000</v>
      </c>
      <c r="J129" s="30" t="s">
        <v>39</v>
      </c>
      <c r="K129" s="19" t="s">
        <v>39</v>
      </c>
      <c r="L129" s="71" t="s">
        <v>143</v>
      </c>
    </row>
    <row r="130" spans="2:12" ht="12">
      <c r="B130" s="71">
        <v>80111600</v>
      </c>
      <c r="C130" s="71" t="s">
        <v>164</v>
      </c>
      <c r="D130" s="29">
        <v>43862</v>
      </c>
      <c r="E130" s="70" t="s">
        <v>129</v>
      </c>
      <c r="F130" s="35" t="s">
        <v>91</v>
      </c>
      <c r="G130" s="71" t="s">
        <v>139</v>
      </c>
      <c r="H130" s="72">
        <v>1000000</v>
      </c>
      <c r="I130" s="72">
        <v>1000000</v>
      </c>
      <c r="J130" s="30" t="s">
        <v>39</v>
      </c>
      <c r="K130" s="19" t="s">
        <v>39</v>
      </c>
      <c r="L130" s="71" t="s">
        <v>143</v>
      </c>
    </row>
    <row r="131" spans="2:12" ht="24">
      <c r="B131" s="27">
        <v>80161501</v>
      </c>
      <c r="C131" s="28" t="s">
        <v>453</v>
      </c>
      <c r="D131" s="29">
        <v>43862</v>
      </c>
      <c r="E131" s="30" t="s">
        <v>50</v>
      </c>
      <c r="F131" s="31" t="s">
        <v>76</v>
      </c>
      <c r="G131" s="30" t="s">
        <v>131</v>
      </c>
      <c r="H131" s="33">
        <v>30528135</v>
      </c>
      <c r="I131" s="33">
        <v>30528135</v>
      </c>
      <c r="J131" s="30" t="s">
        <v>39</v>
      </c>
      <c r="K131" s="19" t="s">
        <v>39</v>
      </c>
      <c r="L131" s="34" t="s">
        <v>165</v>
      </c>
    </row>
    <row r="132" spans="2:12" ht="36">
      <c r="B132" s="31">
        <v>85101500</v>
      </c>
      <c r="C132" s="28" t="s">
        <v>454</v>
      </c>
      <c r="D132" s="29">
        <v>43862</v>
      </c>
      <c r="E132" s="30" t="s">
        <v>50</v>
      </c>
      <c r="F132" s="31" t="s">
        <v>76</v>
      </c>
      <c r="G132" s="30" t="s">
        <v>81</v>
      </c>
      <c r="H132" s="64">
        <v>30000000</v>
      </c>
      <c r="I132" s="64">
        <v>30000000</v>
      </c>
      <c r="J132" s="30" t="s">
        <v>39</v>
      </c>
      <c r="K132" s="19" t="s">
        <v>39</v>
      </c>
      <c r="L132" s="34" t="s">
        <v>165</v>
      </c>
    </row>
    <row r="133" spans="2:12" ht="24">
      <c r="B133" s="77">
        <v>80111601</v>
      </c>
      <c r="C133" s="28" t="s">
        <v>166</v>
      </c>
      <c r="D133" s="29">
        <v>43831</v>
      </c>
      <c r="E133" s="30" t="s">
        <v>50</v>
      </c>
      <c r="F133" s="76" t="s">
        <v>76</v>
      </c>
      <c r="G133" s="30" t="s">
        <v>77</v>
      </c>
      <c r="H133" s="33">
        <v>30528135</v>
      </c>
      <c r="I133" s="33">
        <v>30528135</v>
      </c>
      <c r="J133" s="30" t="s">
        <v>39</v>
      </c>
      <c r="K133" s="19" t="s">
        <v>39</v>
      </c>
      <c r="L133" s="28" t="s">
        <v>167</v>
      </c>
    </row>
    <row r="134" spans="2:12" ht="24">
      <c r="B134" s="31">
        <v>20102301</v>
      </c>
      <c r="C134" s="28" t="s">
        <v>168</v>
      </c>
      <c r="D134" s="29">
        <v>43891</v>
      </c>
      <c r="E134" s="30" t="s">
        <v>74</v>
      </c>
      <c r="F134" s="31" t="s">
        <v>414</v>
      </c>
      <c r="G134" s="30" t="s">
        <v>77</v>
      </c>
      <c r="H134" s="33">
        <v>2000000</v>
      </c>
      <c r="I134" s="33">
        <v>2000000</v>
      </c>
      <c r="J134" s="30" t="s">
        <v>39</v>
      </c>
      <c r="K134" s="19" t="s">
        <v>39</v>
      </c>
      <c r="L134" s="28" t="s">
        <v>167</v>
      </c>
    </row>
    <row r="135" spans="2:12" ht="24">
      <c r="B135" s="68">
        <v>80141607</v>
      </c>
      <c r="C135" s="28" t="s">
        <v>169</v>
      </c>
      <c r="D135" s="29">
        <v>43891</v>
      </c>
      <c r="E135" s="30" t="s">
        <v>74</v>
      </c>
      <c r="F135" s="31" t="s">
        <v>414</v>
      </c>
      <c r="G135" s="30" t="s">
        <v>77</v>
      </c>
      <c r="H135" s="33">
        <v>2000000</v>
      </c>
      <c r="I135" s="33">
        <v>2000000</v>
      </c>
      <c r="J135" s="30" t="s">
        <v>39</v>
      </c>
      <c r="K135" s="19" t="s">
        <v>39</v>
      </c>
      <c r="L135" s="28" t="s">
        <v>167</v>
      </c>
    </row>
    <row r="136" spans="2:12" ht="84">
      <c r="B136" s="31">
        <v>85101500</v>
      </c>
      <c r="C136" s="28" t="s">
        <v>170</v>
      </c>
      <c r="D136" s="29">
        <v>43922</v>
      </c>
      <c r="E136" s="30" t="s">
        <v>74</v>
      </c>
      <c r="F136" s="31" t="s">
        <v>76</v>
      </c>
      <c r="G136" s="30" t="s">
        <v>81</v>
      </c>
      <c r="H136" s="33">
        <v>80000000</v>
      </c>
      <c r="I136" s="33">
        <v>80000000</v>
      </c>
      <c r="J136" s="30" t="s">
        <v>39</v>
      </c>
      <c r="K136" s="19" t="s">
        <v>39</v>
      </c>
      <c r="L136" s="28" t="s">
        <v>167</v>
      </c>
    </row>
    <row r="137" spans="2:12" ht="84">
      <c r="B137" s="43">
        <v>80111701</v>
      </c>
      <c r="C137" s="78" t="s">
        <v>455</v>
      </c>
      <c r="D137" s="29">
        <v>43862</v>
      </c>
      <c r="E137" s="30" t="s">
        <v>50</v>
      </c>
      <c r="F137" s="31" t="s">
        <v>76</v>
      </c>
      <c r="G137" s="30" t="s">
        <v>77</v>
      </c>
      <c r="H137" s="33">
        <v>30528135</v>
      </c>
      <c r="I137" s="33">
        <v>30528135</v>
      </c>
      <c r="J137" s="30" t="s">
        <v>39</v>
      </c>
      <c r="K137" s="19" t="s">
        <v>39</v>
      </c>
      <c r="L137" s="28" t="s">
        <v>171</v>
      </c>
    </row>
    <row r="138" spans="2:12" ht="60">
      <c r="B138" s="43">
        <v>80111701</v>
      </c>
      <c r="C138" s="78" t="s">
        <v>456</v>
      </c>
      <c r="D138" s="29">
        <v>43891</v>
      </c>
      <c r="E138" s="30" t="s">
        <v>74</v>
      </c>
      <c r="F138" s="31" t="s">
        <v>76</v>
      </c>
      <c r="G138" s="30" t="s">
        <v>77</v>
      </c>
      <c r="H138" s="49">
        <v>27752850</v>
      </c>
      <c r="I138" s="49">
        <v>27752850</v>
      </c>
      <c r="J138" s="30" t="s">
        <v>39</v>
      </c>
      <c r="K138" s="19" t="s">
        <v>39</v>
      </c>
      <c r="L138" s="28" t="s">
        <v>171</v>
      </c>
    </row>
    <row r="139" spans="2:12" ht="60">
      <c r="B139" s="43">
        <v>80111701</v>
      </c>
      <c r="C139" s="78" t="s">
        <v>457</v>
      </c>
      <c r="D139" s="29">
        <v>43891</v>
      </c>
      <c r="E139" s="30" t="s">
        <v>74</v>
      </c>
      <c r="F139" s="31" t="s">
        <v>76</v>
      </c>
      <c r="G139" s="30" t="s">
        <v>77</v>
      </c>
      <c r="H139" s="49">
        <v>27752850</v>
      </c>
      <c r="I139" s="49">
        <v>27752850</v>
      </c>
      <c r="J139" s="30" t="s">
        <v>39</v>
      </c>
      <c r="K139" s="19" t="s">
        <v>39</v>
      </c>
      <c r="L139" s="28" t="s">
        <v>171</v>
      </c>
    </row>
    <row r="140" spans="2:12" ht="36">
      <c r="B140" s="31">
        <v>20102301</v>
      </c>
      <c r="C140" s="35" t="s">
        <v>101</v>
      </c>
      <c r="D140" s="29">
        <v>43862</v>
      </c>
      <c r="E140" s="30" t="s">
        <v>50</v>
      </c>
      <c r="F140" s="35" t="s">
        <v>458</v>
      </c>
      <c r="G140" s="30" t="s">
        <v>77</v>
      </c>
      <c r="H140" s="41">
        <v>1500000</v>
      </c>
      <c r="I140" s="41">
        <v>1500000</v>
      </c>
      <c r="J140" s="30" t="s">
        <v>39</v>
      </c>
      <c r="K140" s="19" t="s">
        <v>39</v>
      </c>
      <c r="L140" s="31" t="s">
        <v>173</v>
      </c>
    </row>
    <row r="141" spans="2:12" ht="60">
      <c r="B141" s="27">
        <v>85101500</v>
      </c>
      <c r="C141" s="28" t="s">
        <v>459</v>
      </c>
      <c r="D141" s="29">
        <v>43862</v>
      </c>
      <c r="E141" s="30" t="s">
        <v>50</v>
      </c>
      <c r="F141" s="31" t="s">
        <v>76</v>
      </c>
      <c r="G141" s="30" t="s">
        <v>81</v>
      </c>
      <c r="H141" s="49">
        <v>175950000</v>
      </c>
      <c r="I141" s="49">
        <v>175950000</v>
      </c>
      <c r="J141" s="30" t="s">
        <v>39</v>
      </c>
      <c r="K141" s="19" t="s">
        <v>39</v>
      </c>
      <c r="L141" s="28" t="s">
        <v>171</v>
      </c>
    </row>
    <row r="142" spans="2:12" ht="24">
      <c r="B142" s="77">
        <v>80111601</v>
      </c>
      <c r="C142" s="28" t="s">
        <v>460</v>
      </c>
      <c r="D142" s="29">
        <v>43862</v>
      </c>
      <c r="E142" s="30" t="s">
        <v>74</v>
      </c>
      <c r="F142" s="31" t="s">
        <v>76</v>
      </c>
      <c r="G142" s="30" t="s">
        <v>77</v>
      </c>
      <c r="H142" s="33">
        <v>19427010</v>
      </c>
      <c r="I142" s="33">
        <v>19427010</v>
      </c>
      <c r="J142" s="30" t="s">
        <v>39</v>
      </c>
      <c r="K142" s="19" t="s">
        <v>39</v>
      </c>
      <c r="L142" s="34" t="s">
        <v>461</v>
      </c>
    </row>
    <row r="143" spans="2:12" ht="24">
      <c r="B143" s="77">
        <v>80111601</v>
      </c>
      <c r="C143" s="28" t="s">
        <v>462</v>
      </c>
      <c r="D143" s="29">
        <v>43891</v>
      </c>
      <c r="E143" s="30" t="s">
        <v>74</v>
      </c>
      <c r="F143" s="31" t="s">
        <v>76</v>
      </c>
      <c r="G143" s="30" t="s">
        <v>77</v>
      </c>
      <c r="H143" s="33">
        <v>16651710</v>
      </c>
      <c r="I143" s="33">
        <v>16651710</v>
      </c>
      <c r="J143" s="30" t="s">
        <v>39</v>
      </c>
      <c r="K143" s="19" t="s">
        <v>39</v>
      </c>
      <c r="L143" s="34" t="s">
        <v>461</v>
      </c>
    </row>
    <row r="144" spans="2:12" ht="24">
      <c r="B144" s="77">
        <v>80111601</v>
      </c>
      <c r="C144" s="28" t="s">
        <v>174</v>
      </c>
      <c r="D144" s="29">
        <v>43862</v>
      </c>
      <c r="E144" s="30" t="s">
        <v>50</v>
      </c>
      <c r="F144" s="31" t="s">
        <v>76</v>
      </c>
      <c r="G144" s="30" t="s">
        <v>77</v>
      </c>
      <c r="H144" s="33">
        <v>30528135</v>
      </c>
      <c r="I144" s="33">
        <v>30528135</v>
      </c>
      <c r="J144" s="30" t="s">
        <v>39</v>
      </c>
      <c r="K144" s="19" t="s">
        <v>39</v>
      </c>
      <c r="L144" s="34" t="s">
        <v>461</v>
      </c>
    </row>
    <row r="145" spans="2:12" ht="24">
      <c r="B145" s="77">
        <v>80111601</v>
      </c>
      <c r="C145" s="28" t="s">
        <v>174</v>
      </c>
      <c r="D145" s="29">
        <v>43862</v>
      </c>
      <c r="E145" s="30" t="s">
        <v>74</v>
      </c>
      <c r="F145" s="31" t="s">
        <v>76</v>
      </c>
      <c r="G145" s="30" t="s">
        <v>77</v>
      </c>
      <c r="H145" s="33">
        <v>27752850</v>
      </c>
      <c r="I145" s="33">
        <v>27752850</v>
      </c>
      <c r="J145" s="30" t="s">
        <v>39</v>
      </c>
      <c r="K145" s="19" t="s">
        <v>39</v>
      </c>
      <c r="L145" s="34" t="s">
        <v>461</v>
      </c>
    </row>
    <row r="146" spans="2:12" ht="24">
      <c r="B146" s="77">
        <v>80111601</v>
      </c>
      <c r="C146" s="31" t="s">
        <v>175</v>
      </c>
      <c r="D146" s="29">
        <v>43952</v>
      </c>
      <c r="E146" s="30" t="s">
        <v>70</v>
      </c>
      <c r="F146" s="31" t="s">
        <v>76</v>
      </c>
      <c r="G146" s="30" t="s">
        <v>77</v>
      </c>
      <c r="H146" s="81">
        <v>16651710</v>
      </c>
      <c r="I146" s="81">
        <v>16651710</v>
      </c>
      <c r="J146" s="30" t="s">
        <v>39</v>
      </c>
      <c r="K146" s="19" t="s">
        <v>39</v>
      </c>
      <c r="L146" s="34" t="s">
        <v>461</v>
      </c>
    </row>
    <row r="147" spans="2:12" ht="36">
      <c r="B147" s="27">
        <v>85101500</v>
      </c>
      <c r="C147" s="28" t="s">
        <v>463</v>
      </c>
      <c r="D147" s="29">
        <v>43862</v>
      </c>
      <c r="E147" s="30" t="s">
        <v>50</v>
      </c>
      <c r="F147" s="31" t="s">
        <v>76</v>
      </c>
      <c r="G147" s="30" t="s">
        <v>81</v>
      </c>
      <c r="H147" s="33">
        <v>300000000</v>
      </c>
      <c r="I147" s="33">
        <v>300000000</v>
      </c>
      <c r="J147" s="30" t="s">
        <v>39</v>
      </c>
      <c r="K147" s="19" t="s">
        <v>39</v>
      </c>
      <c r="L147" s="34" t="s">
        <v>461</v>
      </c>
    </row>
    <row r="148" spans="2:12" ht="48">
      <c r="B148" s="77">
        <v>80111601</v>
      </c>
      <c r="C148" s="28" t="s">
        <v>464</v>
      </c>
      <c r="D148" s="79">
        <v>43862</v>
      </c>
      <c r="E148" s="30" t="s">
        <v>176</v>
      </c>
      <c r="F148" s="31" t="s">
        <v>76</v>
      </c>
      <c r="G148" s="30" t="s">
        <v>77</v>
      </c>
      <c r="H148" s="82">
        <v>8325840</v>
      </c>
      <c r="I148" s="82">
        <v>8325840</v>
      </c>
      <c r="J148" s="30" t="s">
        <v>39</v>
      </c>
      <c r="K148" s="19" t="s">
        <v>39</v>
      </c>
      <c r="L148" s="75" t="s">
        <v>177</v>
      </c>
    </row>
    <row r="149" spans="2:12" ht="24">
      <c r="B149" s="68">
        <v>80141607</v>
      </c>
      <c r="C149" s="31" t="s">
        <v>465</v>
      </c>
      <c r="D149" s="29">
        <v>43862</v>
      </c>
      <c r="E149" s="30" t="s">
        <v>35</v>
      </c>
      <c r="F149" s="31" t="s">
        <v>414</v>
      </c>
      <c r="G149" s="30" t="s">
        <v>77</v>
      </c>
      <c r="H149" s="33">
        <v>3909160</v>
      </c>
      <c r="I149" s="33">
        <v>3909160</v>
      </c>
      <c r="J149" s="30" t="s">
        <v>39</v>
      </c>
      <c r="K149" s="19" t="s">
        <v>39</v>
      </c>
      <c r="L149" s="75" t="s">
        <v>177</v>
      </c>
    </row>
    <row r="150" spans="2:12" ht="48">
      <c r="B150" s="31">
        <v>85101500</v>
      </c>
      <c r="C150" s="28" t="s">
        <v>466</v>
      </c>
      <c r="D150" s="29">
        <v>43862</v>
      </c>
      <c r="E150" s="30" t="s">
        <v>35</v>
      </c>
      <c r="F150" s="31" t="s">
        <v>76</v>
      </c>
      <c r="G150" s="30" t="s">
        <v>81</v>
      </c>
      <c r="H150" s="72">
        <v>80000000</v>
      </c>
      <c r="I150" s="72">
        <v>80000000</v>
      </c>
      <c r="J150" s="30" t="s">
        <v>39</v>
      </c>
      <c r="K150" s="19" t="s">
        <v>39</v>
      </c>
      <c r="L150" s="75" t="s">
        <v>177</v>
      </c>
    </row>
    <row r="151" spans="2:12" ht="60">
      <c r="B151" s="27">
        <v>80111701</v>
      </c>
      <c r="C151" s="28" t="s">
        <v>467</v>
      </c>
      <c r="D151" s="21">
        <v>43862</v>
      </c>
      <c r="E151" s="30" t="s">
        <v>74</v>
      </c>
      <c r="F151" s="31" t="s">
        <v>76</v>
      </c>
      <c r="G151" s="30" t="s">
        <v>77</v>
      </c>
      <c r="H151" s="33">
        <v>27752850</v>
      </c>
      <c r="I151" s="33">
        <v>27752850</v>
      </c>
      <c r="J151" s="30" t="s">
        <v>39</v>
      </c>
      <c r="K151" s="19" t="s">
        <v>39</v>
      </c>
      <c r="L151" s="34" t="s">
        <v>179</v>
      </c>
    </row>
    <row r="152" spans="2:12" ht="60">
      <c r="B152" s="68">
        <v>80141607</v>
      </c>
      <c r="C152" s="28" t="s">
        <v>180</v>
      </c>
      <c r="D152" s="29">
        <v>43845</v>
      </c>
      <c r="E152" s="30" t="s">
        <v>50</v>
      </c>
      <c r="F152" s="31" t="s">
        <v>414</v>
      </c>
      <c r="G152" s="30" t="s">
        <v>77</v>
      </c>
      <c r="H152" s="33">
        <v>1500000</v>
      </c>
      <c r="I152" s="33">
        <v>1500000</v>
      </c>
      <c r="J152" s="30" t="s">
        <v>39</v>
      </c>
      <c r="K152" s="19" t="s">
        <v>39</v>
      </c>
      <c r="L152" s="34" t="s">
        <v>181</v>
      </c>
    </row>
    <row r="153" spans="2:12" ht="60">
      <c r="B153" s="31">
        <v>85101500</v>
      </c>
      <c r="C153" s="28" t="s">
        <v>182</v>
      </c>
      <c r="D153" s="21">
        <v>43862</v>
      </c>
      <c r="E153" s="30" t="s">
        <v>183</v>
      </c>
      <c r="F153" s="31" t="s">
        <v>76</v>
      </c>
      <c r="G153" s="30" t="s">
        <v>81</v>
      </c>
      <c r="H153" s="33">
        <v>50000000</v>
      </c>
      <c r="I153" s="33">
        <v>50000000</v>
      </c>
      <c r="J153" s="30" t="s">
        <v>39</v>
      </c>
      <c r="K153" s="19" t="s">
        <v>39</v>
      </c>
      <c r="L153" s="34" t="s">
        <v>179</v>
      </c>
    </row>
    <row r="154" spans="2:12" ht="60">
      <c r="B154" s="27">
        <v>80111701</v>
      </c>
      <c r="C154" s="28" t="s">
        <v>468</v>
      </c>
      <c r="D154" s="29">
        <v>43862</v>
      </c>
      <c r="E154" s="30" t="s">
        <v>50</v>
      </c>
      <c r="F154" s="31" t="s">
        <v>76</v>
      </c>
      <c r="G154" s="30" t="s">
        <v>77</v>
      </c>
      <c r="H154" s="64">
        <v>30528135</v>
      </c>
      <c r="I154" s="64">
        <v>30528135</v>
      </c>
      <c r="J154" s="30" t="s">
        <v>39</v>
      </c>
      <c r="K154" s="19" t="s">
        <v>39</v>
      </c>
      <c r="L154" s="34" t="s">
        <v>179</v>
      </c>
    </row>
    <row r="155" spans="2:12" ht="60">
      <c r="B155" s="68">
        <v>80141607</v>
      </c>
      <c r="C155" s="28" t="s">
        <v>180</v>
      </c>
      <c r="D155" s="29">
        <v>43862</v>
      </c>
      <c r="E155" s="30" t="s">
        <v>50</v>
      </c>
      <c r="F155" s="31" t="s">
        <v>414</v>
      </c>
      <c r="G155" s="30" t="s">
        <v>77</v>
      </c>
      <c r="H155" s="33">
        <v>1000000</v>
      </c>
      <c r="I155" s="33">
        <v>1000000</v>
      </c>
      <c r="J155" s="30" t="s">
        <v>39</v>
      </c>
      <c r="K155" s="19" t="s">
        <v>39</v>
      </c>
      <c r="L155" s="34" t="s">
        <v>181</v>
      </c>
    </row>
    <row r="156" spans="2:12" ht="60">
      <c r="B156" s="31">
        <v>85101500</v>
      </c>
      <c r="C156" s="28" t="s">
        <v>469</v>
      </c>
      <c r="D156" s="29">
        <v>43845</v>
      </c>
      <c r="E156" s="30" t="s">
        <v>50</v>
      </c>
      <c r="F156" s="31" t="s">
        <v>76</v>
      </c>
      <c r="G156" s="30" t="s">
        <v>81</v>
      </c>
      <c r="H156" s="33">
        <v>50000000</v>
      </c>
      <c r="I156" s="33">
        <v>50000000</v>
      </c>
      <c r="J156" s="30" t="s">
        <v>39</v>
      </c>
      <c r="K156" s="19" t="s">
        <v>39</v>
      </c>
      <c r="L156" s="34" t="s">
        <v>179</v>
      </c>
    </row>
    <row r="157" spans="2:12" ht="60">
      <c r="B157" s="83">
        <v>85111600</v>
      </c>
      <c r="C157" s="31" t="s">
        <v>470</v>
      </c>
      <c r="D157" s="29">
        <v>43862</v>
      </c>
      <c r="E157" s="30" t="s">
        <v>50</v>
      </c>
      <c r="F157" s="31" t="s">
        <v>76</v>
      </c>
      <c r="G157" s="30" t="s">
        <v>77</v>
      </c>
      <c r="H157" s="64">
        <v>30528135</v>
      </c>
      <c r="I157" s="64">
        <v>30528135</v>
      </c>
      <c r="J157" s="30" t="s">
        <v>39</v>
      </c>
      <c r="K157" s="19" t="s">
        <v>39</v>
      </c>
      <c r="L157" s="84" t="s">
        <v>179</v>
      </c>
    </row>
    <row r="158" spans="2:12" ht="60">
      <c r="B158" s="83">
        <v>85111600</v>
      </c>
      <c r="C158" s="31" t="s">
        <v>470</v>
      </c>
      <c r="D158" s="29">
        <v>43862</v>
      </c>
      <c r="E158" s="30" t="s">
        <v>184</v>
      </c>
      <c r="F158" s="31" t="s">
        <v>76</v>
      </c>
      <c r="G158" s="30" t="s">
        <v>77</v>
      </c>
      <c r="H158" s="64">
        <v>38295000</v>
      </c>
      <c r="I158" s="64">
        <v>38295000</v>
      </c>
      <c r="J158" s="30" t="s">
        <v>39</v>
      </c>
      <c r="K158" s="19" t="s">
        <v>39</v>
      </c>
      <c r="L158" s="84" t="s">
        <v>181</v>
      </c>
    </row>
    <row r="159" spans="2:12" ht="60">
      <c r="B159" s="83">
        <v>85111600</v>
      </c>
      <c r="C159" s="31" t="s">
        <v>470</v>
      </c>
      <c r="D159" s="29">
        <v>43862</v>
      </c>
      <c r="E159" s="30" t="s">
        <v>129</v>
      </c>
      <c r="F159" s="31" t="s">
        <v>76</v>
      </c>
      <c r="G159" s="30" t="s">
        <v>77</v>
      </c>
      <c r="H159" s="64">
        <v>38295000</v>
      </c>
      <c r="I159" s="64">
        <v>38295000</v>
      </c>
      <c r="J159" s="30" t="s">
        <v>39</v>
      </c>
      <c r="K159" s="19" t="s">
        <v>39</v>
      </c>
      <c r="L159" s="84" t="s">
        <v>181</v>
      </c>
    </row>
    <row r="160" spans="2:12" ht="60">
      <c r="B160" s="31">
        <v>20102301</v>
      </c>
      <c r="C160" s="31" t="s">
        <v>185</v>
      </c>
      <c r="D160" s="29">
        <v>43891</v>
      </c>
      <c r="E160" s="30" t="s">
        <v>106</v>
      </c>
      <c r="F160" s="31" t="s">
        <v>414</v>
      </c>
      <c r="G160" s="30" t="s">
        <v>77</v>
      </c>
      <c r="H160" s="64">
        <v>5000000</v>
      </c>
      <c r="I160" s="64">
        <v>5000000</v>
      </c>
      <c r="J160" s="30" t="s">
        <v>39</v>
      </c>
      <c r="K160" s="19" t="s">
        <v>39</v>
      </c>
      <c r="L160" s="84" t="s">
        <v>181</v>
      </c>
    </row>
    <row r="161" spans="2:12" ht="60">
      <c r="B161" s="68">
        <v>80141607</v>
      </c>
      <c r="C161" s="28" t="s">
        <v>180</v>
      </c>
      <c r="D161" s="29">
        <v>43845</v>
      </c>
      <c r="E161" s="30" t="s">
        <v>50</v>
      </c>
      <c r="F161" s="31" t="s">
        <v>414</v>
      </c>
      <c r="G161" s="30" t="s">
        <v>77</v>
      </c>
      <c r="H161" s="64">
        <v>5200000</v>
      </c>
      <c r="I161" s="64">
        <v>5200000</v>
      </c>
      <c r="J161" s="30" t="s">
        <v>39</v>
      </c>
      <c r="K161" s="19" t="s">
        <v>39</v>
      </c>
      <c r="L161" s="84" t="s">
        <v>181</v>
      </c>
    </row>
    <row r="162" spans="2:12" ht="60">
      <c r="B162" s="31">
        <v>85101500</v>
      </c>
      <c r="C162" s="28" t="s">
        <v>186</v>
      </c>
      <c r="D162" s="29">
        <v>43966</v>
      </c>
      <c r="E162" s="30" t="s">
        <v>183</v>
      </c>
      <c r="F162" s="31" t="s">
        <v>76</v>
      </c>
      <c r="G162" s="30" t="s">
        <v>81</v>
      </c>
      <c r="H162" s="64">
        <v>50000000</v>
      </c>
      <c r="I162" s="64">
        <v>50000000</v>
      </c>
      <c r="J162" s="30" t="s">
        <v>39</v>
      </c>
      <c r="K162" s="19" t="s">
        <v>39</v>
      </c>
      <c r="L162" s="84" t="s">
        <v>187</v>
      </c>
    </row>
    <row r="163" spans="2:12" ht="72">
      <c r="B163" s="68">
        <v>80111600</v>
      </c>
      <c r="C163" s="40" t="s">
        <v>471</v>
      </c>
      <c r="D163" s="85">
        <v>43838</v>
      </c>
      <c r="E163" s="42" t="s">
        <v>188</v>
      </c>
      <c r="F163" s="31" t="s">
        <v>76</v>
      </c>
      <c r="G163" s="30" t="s">
        <v>77</v>
      </c>
      <c r="H163" s="86">
        <v>31915778</v>
      </c>
      <c r="I163" s="86">
        <v>31915778</v>
      </c>
      <c r="J163" s="42" t="s">
        <v>39</v>
      </c>
      <c r="K163" s="19" t="s">
        <v>39</v>
      </c>
      <c r="L163" s="87" t="s">
        <v>472</v>
      </c>
    </row>
    <row r="164" spans="2:12" ht="72">
      <c r="B164" s="68">
        <v>80111600</v>
      </c>
      <c r="C164" s="40" t="s">
        <v>473</v>
      </c>
      <c r="D164" s="85">
        <v>43876</v>
      </c>
      <c r="E164" s="42" t="s">
        <v>74</v>
      </c>
      <c r="F164" s="31" t="s">
        <v>76</v>
      </c>
      <c r="G164" s="30" t="s">
        <v>77</v>
      </c>
      <c r="H164" s="86">
        <v>27752850</v>
      </c>
      <c r="I164" s="86">
        <v>27752850</v>
      </c>
      <c r="J164" s="42" t="s">
        <v>39</v>
      </c>
      <c r="K164" s="19" t="s">
        <v>39</v>
      </c>
      <c r="L164" s="87" t="s">
        <v>472</v>
      </c>
    </row>
    <row r="165" spans="2:12" ht="72">
      <c r="B165" s="68">
        <v>80111600</v>
      </c>
      <c r="C165" s="40" t="s">
        <v>474</v>
      </c>
      <c r="D165" s="85">
        <v>43876</v>
      </c>
      <c r="E165" s="42" t="s">
        <v>74</v>
      </c>
      <c r="F165" s="31" t="s">
        <v>76</v>
      </c>
      <c r="G165" s="30" t="s">
        <v>77</v>
      </c>
      <c r="H165" s="86">
        <v>27752850</v>
      </c>
      <c r="I165" s="86">
        <v>27752850</v>
      </c>
      <c r="J165" s="42" t="s">
        <v>39</v>
      </c>
      <c r="K165" s="19" t="s">
        <v>39</v>
      </c>
      <c r="L165" s="87" t="s">
        <v>472</v>
      </c>
    </row>
    <row r="166" spans="2:12" ht="72">
      <c r="B166" s="68">
        <v>80111600</v>
      </c>
      <c r="C166" s="75" t="s">
        <v>475</v>
      </c>
      <c r="D166" s="85">
        <v>43838</v>
      </c>
      <c r="E166" s="42" t="s">
        <v>190</v>
      </c>
      <c r="F166" s="31" t="s">
        <v>76</v>
      </c>
      <c r="G166" s="30" t="s">
        <v>77</v>
      </c>
      <c r="H166" s="86">
        <v>31915778</v>
      </c>
      <c r="I166" s="86">
        <v>31915778</v>
      </c>
      <c r="J166" s="42" t="s">
        <v>39</v>
      </c>
      <c r="K166" s="19" t="s">
        <v>39</v>
      </c>
      <c r="L166" s="87" t="s">
        <v>472</v>
      </c>
    </row>
    <row r="167" spans="2:12" ht="72">
      <c r="B167" s="68">
        <v>80111600</v>
      </c>
      <c r="C167" s="40" t="s">
        <v>476</v>
      </c>
      <c r="D167" s="85">
        <v>43838</v>
      </c>
      <c r="E167" s="42" t="s">
        <v>190</v>
      </c>
      <c r="F167" s="31" t="s">
        <v>76</v>
      </c>
      <c r="G167" s="30" t="s">
        <v>77</v>
      </c>
      <c r="H167" s="86">
        <v>31915778</v>
      </c>
      <c r="I167" s="86">
        <v>31915778</v>
      </c>
      <c r="J167" s="42" t="s">
        <v>39</v>
      </c>
      <c r="K167" s="19" t="s">
        <v>39</v>
      </c>
      <c r="L167" s="87" t="s">
        <v>472</v>
      </c>
    </row>
    <row r="168" spans="2:12" ht="72">
      <c r="B168" s="68">
        <v>80111600</v>
      </c>
      <c r="C168" s="75" t="s">
        <v>477</v>
      </c>
      <c r="D168" s="85">
        <v>43831</v>
      </c>
      <c r="E168" s="42" t="s">
        <v>52</v>
      </c>
      <c r="F168" s="31" t="s">
        <v>76</v>
      </c>
      <c r="G168" s="30" t="s">
        <v>77</v>
      </c>
      <c r="H168" s="86">
        <v>33303420</v>
      </c>
      <c r="I168" s="86">
        <v>33303420</v>
      </c>
      <c r="J168" s="42" t="s">
        <v>39</v>
      </c>
      <c r="K168" s="19" t="s">
        <v>39</v>
      </c>
      <c r="L168" s="87" t="s">
        <v>472</v>
      </c>
    </row>
    <row r="169" spans="2:12" ht="72">
      <c r="B169" s="68">
        <v>80111600</v>
      </c>
      <c r="C169" s="40" t="s">
        <v>478</v>
      </c>
      <c r="D169" s="85">
        <v>43846</v>
      </c>
      <c r="E169" s="42" t="s">
        <v>191</v>
      </c>
      <c r="F169" s="31" t="s">
        <v>76</v>
      </c>
      <c r="G169" s="30" t="s">
        <v>77</v>
      </c>
      <c r="H169" s="86">
        <v>22341062</v>
      </c>
      <c r="I169" s="86">
        <v>22341062</v>
      </c>
      <c r="J169" s="42" t="s">
        <v>39</v>
      </c>
      <c r="K169" s="19" t="s">
        <v>39</v>
      </c>
      <c r="L169" s="87" t="s">
        <v>472</v>
      </c>
    </row>
    <row r="170" spans="2:12" ht="72">
      <c r="B170" s="68">
        <v>80111600</v>
      </c>
      <c r="C170" s="40" t="s">
        <v>479</v>
      </c>
      <c r="D170" s="85">
        <v>43876</v>
      </c>
      <c r="E170" s="42" t="s">
        <v>192</v>
      </c>
      <c r="F170" s="31" t="s">
        <v>76</v>
      </c>
      <c r="G170" s="30" t="s">
        <v>77</v>
      </c>
      <c r="H170" s="86">
        <v>17484296</v>
      </c>
      <c r="I170" s="86">
        <v>17484296</v>
      </c>
      <c r="J170" s="42" t="s">
        <v>39</v>
      </c>
      <c r="K170" s="19" t="s">
        <v>39</v>
      </c>
      <c r="L170" s="87" t="s">
        <v>472</v>
      </c>
    </row>
    <row r="171" spans="2:12" ht="72">
      <c r="B171" s="68">
        <v>80111600</v>
      </c>
      <c r="C171" s="75" t="s">
        <v>480</v>
      </c>
      <c r="D171" s="85">
        <v>43862</v>
      </c>
      <c r="E171" s="42" t="s">
        <v>50</v>
      </c>
      <c r="F171" s="31" t="s">
        <v>76</v>
      </c>
      <c r="G171" s="30" t="s">
        <v>77</v>
      </c>
      <c r="H171" s="86">
        <v>21369711</v>
      </c>
      <c r="I171" s="86">
        <v>21369711</v>
      </c>
      <c r="J171" s="42" t="s">
        <v>39</v>
      </c>
      <c r="K171" s="19" t="s">
        <v>39</v>
      </c>
      <c r="L171" s="87" t="s">
        <v>472</v>
      </c>
    </row>
    <row r="172" spans="2:12" ht="72">
      <c r="B172" s="68">
        <v>80111600</v>
      </c>
      <c r="C172" s="40" t="s">
        <v>481</v>
      </c>
      <c r="D172" s="85">
        <v>43876</v>
      </c>
      <c r="E172" s="42" t="s">
        <v>74</v>
      </c>
      <c r="F172" s="31" t="s">
        <v>76</v>
      </c>
      <c r="G172" s="30" t="s">
        <v>77</v>
      </c>
      <c r="H172" s="86">
        <v>16651710</v>
      </c>
      <c r="I172" s="86">
        <v>16651710</v>
      </c>
      <c r="J172" s="42" t="s">
        <v>39</v>
      </c>
      <c r="K172" s="19" t="s">
        <v>39</v>
      </c>
      <c r="L172" s="87" t="s">
        <v>472</v>
      </c>
    </row>
    <row r="173" spans="2:12" ht="72">
      <c r="B173" s="68">
        <v>80111600</v>
      </c>
      <c r="C173" s="40" t="s">
        <v>482</v>
      </c>
      <c r="D173" s="85">
        <v>43983</v>
      </c>
      <c r="E173" s="42" t="s">
        <v>193</v>
      </c>
      <c r="F173" s="31" t="s">
        <v>76</v>
      </c>
      <c r="G173" s="30" t="s">
        <v>77</v>
      </c>
      <c r="H173" s="86">
        <v>10823612</v>
      </c>
      <c r="I173" s="86">
        <v>10823612</v>
      </c>
      <c r="J173" s="42" t="s">
        <v>39</v>
      </c>
      <c r="K173" s="19" t="s">
        <v>39</v>
      </c>
      <c r="L173" s="87" t="s">
        <v>472</v>
      </c>
    </row>
    <row r="174" spans="2:12" ht="144">
      <c r="B174" s="177" t="s">
        <v>491</v>
      </c>
      <c r="C174" s="75" t="s">
        <v>483</v>
      </c>
      <c r="D174" s="79">
        <v>43922</v>
      </c>
      <c r="E174" s="80" t="s">
        <v>90</v>
      </c>
      <c r="F174" s="75" t="s">
        <v>194</v>
      </c>
      <c r="G174" s="30" t="s">
        <v>77</v>
      </c>
      <c r="H174" s="82">
        <v>622193412</v>
      </c>
      <c r="I174" s="82">
        <v>622193412</v>
      </c>
      <c r="J174" s="80" t="s">
        <v>195</v>
      </c>
      <c r="K174" s="19" t="s">
        <v>39</v>
      </c>
      <c r="L174" s="88" t="s">
        <v>196</v>
      </c>
    </row>
    <row r="175" spans="2:12" ht="144">
      <c r="B175" s="177" t="s">
        <v>492</v>
      </c>
      <c r="C175" s="75" t="s">
        <v>197</v>
      </c>
      <c r="D175" s="79">
        <v>43922</v>
      </c>
      <c r="E175" s="80" t="s">
        <v>90</v>
      </c>
      <c r="F175" s="75" t="s">
        <v>93</v>
      </c>
      <c r="G175" s="30" t="s">
        <v>77</v>
      </c>
      <c r="H175" s="82">
        <v>15000000</v>
      </c>
      <c r="I175" s="82">
        <v>15000000</v>
      </c>
      <c r="J175" s="80" t="s">
        <v>195</v>
      </c>
      <c r="K175" s="19" t="s">
        <v>39</v>
      </c>
      <c r="L175" s="88" t="s">
        <v>196</v>
      </c>
    </row>
    <row r="176" spans="2:12" ht="144">
      <c r="B176" s="177" t="s">
        <v>492</v>
      </c>
      <c r="C176" s="75" t="s">
        <v>198</v>
      </c>
      <c r="D176" s="79">
        <v>43922</v>
      </c>
      <c r="E176" s="80" t="s">
        <v>90</v>
      </c>
      <c r="F176" s="75" t="s">
        <v>199</v>
      </c>
      <c r="G176" s="30" t="s">
        <v>77</v>
      </c>
      <c r="H176" s="82">
        <v>15000000</v>
      </c>
      <c r="I176" s="82">
        <v>15000000</v>
      </c>
      <c r="J176" s="80" t="s">
        <v>195</v>
      </c>
      <c r="K176" s="19" t="s">
        <v>39</v>
      </c>
      <c r="L176" s="88" t="s">
        <v>196</v>
      </c>
    </row>
    <row r="177" spans="2:12" ht="144">
      <c r="B177" s="89" t="s">
        <v>489</v>
      </c>
      <c r="C177" s="52" t="s">
        <v>200</v>
      </c>
      <c r="D177" s="79">
        <v>43922</v>
      </c>
      <c r="E177" s="80" t="s">
        <v>90</v>
      </c>
      <c r="F177" s="75" t="s">
        <v>199</v>
      </c>
      <c r="G177" s="30" t="s">
        <v>77</v>
      </c>
      <c r="H177" s="82">
        <v>60883333</v>
      </c>
      <c r="I177" s="82">
        <v>60883333</v>
      </c>
      <c r="J177" s="55" t="s">
        <v>195</v>
      </c>
      <c r="K177" s="19" t="s">
        <v>39</v>
      </c>
      <c r="L177" s="88" t="s">
        <v>196</v>
      </c>
    </row>
    <row r="178" spans="2:12" ht="72">
      <c r="B178" s="43" t="s">
        <v>493</v>
      </c>
      <c r="C178" s="35" t="s">
        <v>201</v>
      </c>
      <c r="D178" s="85">
        <v>43845</v>
      </c>
      <c r="E178" s="20" t="s">
        <v>70</v>
      </c>
      <c r="F178" s="35" t="s">
        <v>36</v>
      </c>
      <c r="G178" s="30" t="s">
        <v>77</v>
      </c>
      <c r="H178" s="33">
        <v>18000000</v>
      </c>
      <c r="I178" s="33">
        <v>18000000</v>
      </c>
      <c r="J178" s="20" t="s">
        <v>39</v>
      </c>
      <c r="K178" s="19" t="s">
        <v>39</v>
      </c>
      <c r="L178" s="87" t="s">
        <v>189</v>
      </c>
    </row>
    <row r="179" spans="2:12" ht="72">
      <c r="B179" s="43" t="s">
        <v>493</v>
      </c>
      <c r="C179" s="35" t="s">
        <v>202</v>
      </c>
      <c r="D179" s="85" t="s">
        <v>203</v>
      </c>
      <c r="E179" s="20" t="s">
        <v>74</v>
      </c>
      <c r="F179" s="35" t="s">
        <v>100</v>
      </c>
      <c r="G179" s="30" t="s">
        <v>77</v>
      </c>
      <c r="H179" s="33">
        <v>13000000</v>
      </c>
      <c r="I179" s="33">
        <v>13000000</v>
      </c>
      <c r="J179" s="20" t="s">
        <v>39</v>
      </c>
      <c r="K179" s="19" t="s">
        <v>39</v>
      </c>
      <c r="L179" s="87" t="s">
        <v>189</v>
      </c>
    </row>
    <row r="180" spans="2:12" ht="72">
      <c r="B180" s="89" t="s">
        <v>493</v>
      </c>
      <c r="C180" s="52" t="s">
        <v>204</v>
      </c>
      <c r="D180" s="53">
        <v>43831</v>
      </c>
      <c r="E180" s="55" t="s">
        <v>70</v>
      </c>
      <c r="F180" s="52" t="s">
        <v>36</v>
      </c>
      <c r="G180" s="30" t="s">
        <v>77</v>
      </c>
      <c r="H180" s="72">
        <v>25000000</v>
      </c>
      <c r="I180" s="72">
        <v>25000000</v>
      </c>
      <c r="J180" s="55" t="s">
        <v>39</v>
      </c>
      <c r="K180" s="19" t="s">
        <v>39</v>
      </c>
      <c r="L180" s="88" t="s">
        <v>189</v>
      </c>
    </row>
    <row r="181" spans="2:12" ht="156">
      <c r="B181" s="43">
        <v>81101700</v>
      </c>
      <c r="C181" s="35" t="s">
        <v>205</v>
      </c>
      <c r="D181" s="39">
        <v>44013</v>
      </c>
      <c r="E181" s="20" t="s">
        <v>70</v>
      </c>
      <c r="F181" s="35" t="s">
        <v>206</v>
      </c>
      <c r="G181" s="30" t="s">
        <v>77</v>
      </c>
      <c r="H181" s="33">
        <v>40000000</v>
      </c>
      <c r="I181" s="33">
        <v>40000000</v>
      </c>
      <c r="J181" s="20" t="s">
        <v>195</v>
      </c>
      <c r="K181" s="19" t="s">
        <v>39</v>
      </c>
      <c r="L181" s="87" t="s">
        <v>207</v>
      </c>
    </row>
    <row r="182" spans="2:12" ht="180">
      <c r="B182" s="43">
        <v>81101700</v>
      </c>
      <c r="C182" s="35" t="s">
        <v>208</v>
      </c>
      <c r="D182" s="39">
        <v>44075</v>
      </c>
      <c r="E182" s="20" t="s">
        <v>70</v>
      </c>
      <c r="F182" s="35" t="s">
        <v>209</v>
      </c>
      <c r="G182" s="30" t="s">
        <v>77</v>
      </c>
      <c r="H182" s="90">
        <v>60000000</v>
      </c>
      <c r="I182" s="90">
        <v>60000000</v>
      </c>
      <c r="J182" s="20" t="s">
        <v>195</v>
      </c>
      <c r="K182" s="19" t="s">
        <v>39</v>
      </c>
      <c r="L182" s="87" t="s">
        <v>210</v>
      </c>
    </row>
    <row r="183" spans="2:12" ht="72">
      <c r="B183" s="43">
        <v>81101700</v>
      </c>
      <c r="C183" s="35" t="s">
        <v>211</v>
      </c>
      <c r="D183" s="39">
        <v>44136</v>
      </c>
      <c r="E183" s="42">
        <v>1</v>
      </c>
      <c r="F183" s="35" t="s">
        <v>212</v>
      </c>
      <c r="G183" s="30" t="s">
        <v>77</v>
      </c>
      <c r="H183" s="33">
        <v>11000000</v>
      </c>
      <c r="I183" s="33">
        <v>11000000</v>
      </c>
      <c r="J183" s="20" t="s">
        <v>39</v>
      </c>
      <c r="K183" s="19" t="s">
        <v>39</v>
      </c>
      <c r="L183" s="87" t="s">
        <v>189</v>
      </c>
    </row>
    <row r="184" spans="2:12" ht="96">
      <c r="B184" s="77" t="s">
        <v>494</v>
      </c>
      <c r="C184" s="91" t="s">
        <v>213</v>
      </c>
      <c r="D184" s="92" t="s">
        <v>214</v>
      </c>
      <c r="E184" s="70">
        <v>1</v>
      </c>
      <c r="F184" s="75" t="s">
        <v>215</v>
      </c>
      <c r="G184" s="30" t="s">
        <v>77</v>
      </c>
      <c r="H184" s="93">
        <v>11000000</v>
      </c>
      <c r="I184" s="93">
        <v>11000000</v>
      </c>
      <c r="J184" s="94" t="s">
        <v>39</v>
      </c>
      <c r="K184" s="19" t="s">
        <v>39</v>
      </c>
      <c r="L184" s="88" t="s">
        <v>216</v>
      </c>
    </row>
    <row r="185" spans="2:12" ht="48">
      <c r="B185" s="83">
        <v>85111600</v>
      </c>
      <c r="C185" s="28" t="s">
        <v>217</v>
      </c>
      <c r="D185" s="29">
        <v>43831</v>
      </c>
      <c r="E185" s="30" t="s">
        <v>190</v>
      </c>
      <c r="F185" s="31" t="s">
        <v>76</v>
      </c>
      <c r="G185" s="30" t="s">
        <v>77</v>
      </c>
      <c r="H185" s="41">
        <v>95810150</v>
      </c>
      <c r="I185" s="41">
        <v>95810150</v>
      </c>
      <c r="J185" s="30" t="s">
        <v>39</v>
      </c>
      <c r="K185" s="19" t="s">
        <v>39</v>
      </c>
      <c r="L185" s="84" t="s">
        <v>218</v>
      </c>
    </row>
    <row r="186" spans="2:12" ht="48">
      <c r="B186" s="31">
        <v>85101500</v>
      </c>
      <c r="C186" s="28" t="s">
        <v>219</v>
      </c>
      <c r="D186" s="29">
        <v>43862</v>
      </c>
      <c r="E186" s="30" t="s">
        <v>50</v>
      </c>
      <c r="F186" s="31" t="s">
        <v>76</v>
      </c>
      <c r="G186" s="30" t="s">
        <v>81</v>
      </c>
      <c r="H186" s="41">
        <v>50000000</v>
      </c>
      <c r="I186" s="41">
        <v>50000000</v>
      </c>
      <c r="J186" s="30" t="s">
        <v>39</v>
      </c>
      <c r="K186" s="19" t="s">
        <v>39</v>
      </c>
      <c r="L186" s="84" t="s">
        <v>220</v>
      </c>
    </row>
    <row r="187" spans="2:12" ht="24">
      <c r="B187" s="83">
        <v>85111600</v>
      </c>
      <c r="C187" s="31" t="s">
        <v>221</v>
      </c>
      <c r="D187" s="29">
        <v>43891</v>
      </c>
      <c r="E187" s="30" t="s">
        <v>74</v>
      </c>
      <c r="F187" s="31" t="s">
        <v>76</v>
      </c>
      <c r="G187" s="30" t="s">
        <v>77</v>
      </c>
      <c r="H187" s="33">
        <v>27752850</v>
      </c>
      <c r="I187" s="33">
        <v>27752850</v>
      </c>
      <c r="J187" s="30" t="s">
        <v>39</v>
      </c>
      <c r="K187" s="19" t="s">
        <v>39</v>
      </c>
      <c r="L187" s="65" t="s">
        <v>222</v>
      </c>
    </row>
    <row r="188" spans="2:12" ht="24">
      <c r="B188" s="27">
        <v>80111701</v>
      </c>
      <c r="C188" s="31" t="s">
        <v>223</v>
      </c>
      <c r="D188" s="29">
        <v>43891</v>
      </c>
      <c r="E188" s="30" t="s">
        <v>74</v>
      </c>
      <c r="F188" s="31" t="s">
        <v>76</v>
      </c>
      <c r="G188" s="30" t="s">
        <v>77</v>
      </c>
      <c r="H188" s="33">
        <v>19427010</v>
      </c>
      <c r="I188" s="33">
        <v>19427010</v>
      </c>
      <c r="J188" s="30" t="s">
        <v>39</v>
      </c>
      <c r="K188" s="19" t="s">
        <v>39</v>
      </c>
      <c r="L188" s="65" t="s">
        <v>222</v>
      </c>
    </row>
    <row r="189" spans="2:12" ht="24">
      <c r="B189" s="68">
        <v>80141607</v>
      </c>
      <c r="C189" s="31" t="s">
        <v>178</v>
      </c>
      <c r="D189" s="29">
        <v>43891</v>
      </c>
      <c r="E189" s="30" t="s">
        <v>35</v>
      </c>
      <c r="F189" s="31" t="s">
        <v>88</v>
      </c>
      <c r="G189" s="30" t="s">
        <v>77</v>
      </c>
      <c r="H189" s="33">
        <v>6388340</v>
      </c>
      <c r="I189" s="33">
        <v>6388340</v>
      </c>
      <c r="J189" s="30" t="s">
        <v>39</v>
      </c>
      <c r="K189" s="19" t="s">
        <v>39</v>
      </c>
      <c r="L189" s="65" t="s">
        <v>222</v>
      </c>
    </row>
    <row r="190" spans="2:12" ht="24">
      <c r="B190" s="31">
        <v>85101500</v>
      </c>
      <c r="C190" s="31" t="s">
        <v>224</v>
      </c>
      <c r="D190" s="29">
        <v>43845</v>
      </c>
      <c r="E190" s="30" t="s">
        <v>35</v>
      </c>
      <c r="F190" s="31" t="s">
        <v>76</v>
      </c>
      <c r="G190" s="30" t="s">
        <v>81</v>
      </c>
      <c r="H190" s="33">
        <v>200000000</v>
      </c>
      <c r="I190" s="33">
        <f>H190</f>
        <v>200000000</v>
      </c>
      <c r="J190" s="30" t="s">
        <v>39</v>
      </c>
      <c r="K190" s="19" t="s">
        <v>39</v>
      </c>
      <c r="L190" s="65" t="s">
        <v>222</v>
      </c>
    </row>
    <row r="191" spans="2:12" ht="24">
      <c r="B191" s="83">
        <v>85111600</v>
      </c>
      <c r="C191" s="28" t="s">
        <v>225</v>
      </c>
      <c r="D191" s="29">
        <v>43862</v>
      </c>
      <c r="E191" s="30" t="s">
        <v>50</v>
      </c>
      <c r="F191" s="31" t="s">
        <v>76</v>
      </c>
      <c r="G191" s="30" t="s">
        <v>77</v>
      </c>
      <c r="H191" s="72">
        <v>30528135</v>
      </c>
      <c r="I191" s="64">
        <f>H191</f>
        <v>30528135</v>
      </c>
      <c r="J191" s="30" t="s">
        <v>39</v>
      </c>
      <c r="K191" s="19" t="s">
        <v>39</v>
      </c>
      <c r="L191" s="71" t="s">
        <v>173</v>
      </c>
    </row>
    <row r="192" spans="2:12" ht="24">
      <c r="B192" s="83">
        <v>85111600</v>
      </c>
      <c r="C192" s="78" t="s">
        <v>226</v>
      </c>
      <c r="D192" s="39">
        <v>43862</v>
      </c>
      <c r="E192" s="30" t="s">
        <v>50</v>
      </c>
      <c r="F192" s="31" t="s">
        <v>76</v>
      </c>
      <c r="G192" s="30" t="s">
        <v>77</v>
      </c>
      <c r="H192" s="64">
        <v>30528135</v>
      </c>
      <c r="I192" s="64">
        <f>H192</f>
        <v>30528135</v>
      </c>
      <c r="J192" s="30" t="s">
        <v>39</v>
      </c>
      <c r="K192" s="19" t="s">
        <v>39</v>
      </c>
      <c r="L192" s="71" t="s">
        <v>173</v>
      </c>
    </row>
    <row r="193" spans="2:12" ht="48">
      <c r="B193" s="27">
        <v>80111600</v>
      </c>
      <c r="C193" s="28" t="s">
        <v>227</v>
      </c>
      <c r="D193" s="29">
        <v>43892</v>
      </c>
      <c r="E193" s="30" t="s">
        <v>74</v>
      </c>
      <c r="F193" s="31" t="s">
        <v>76</v>
      </c>
      <c r="G193" s="28" t="s">
        <v>146</v>
      </c>
      <c r="H193" s="95">
        <v>27752850</v>
      </c>
      <c r="I193" s="95">
        <v>27752850</v>
      </c>
      <c r="J193" s="30" t="s">
        <v>39</v>
      </c>
      <c r="K193" s="19" t="s">
        <v>39</v>
      </c>
      <c r="L193" s="34" t="s">
        <v>228</v>
      </c>
    </row>
    <row r="194" spans="2:12" ht="48">
      <c r="B194" s="27">
        <v>80111600</v>
      </c>
      <c r="C194" s="28" t="s">
        <v>229</v>
      </c>
      <c r="D194" s="29">
        <v>43892</v>
      </c>
      <c r="E194" s="30" t="s">
        <v>74</v>
      </c>
      <c r="F194" s="31" t="s">
        <v>76</v>
      </c>
      <c r="G194" s="28" t="s">
        <v>146</v>
      </c>
      <c r="H194" s="95">
        <v>27752850</v>
      </c>
      <c r="I194" s="95">
        <v>27752850</v>
      </c>
      <c r="J194" s="30" t="s">
        <v>39</v>
      </c>
      <c r="K194" s="19" t="s">
        <v>39</v>
      </c>
      <c r="L194" s="34" t="s">
        <v>230</v>
      </c>
    </row>
    <row r="195" spans="2:12" ht="48">
      <c r="B195" s="27">
        <v>80111600</v>
      </c>
      <c r="C195" s="28" t="s">
        <v>371</v>
      </c>
      <c r="D195" s="29">
        <v>43892</v>
      </c>
      <c r="E195" s="30" t="s">
        <v>74</v>
      </c>
      <c r="F195" s="31" t="s">
        <v>76</v>
      </c>
      <c r="G195" s="28" t="s">
        <v>146</v>
      </c>
      <c r="H195" s="95">
        <v>27752850</v>
      </c>
      <c r="I195" s="95">
        <v>27752850</v>
      </c>
      <c r="J195" s="30" t="s">
        <v>39</v>
      </c>
      <c r="K195" s="19" t="s">
        <v>39</v>
      </c>
      <c r="L195" s="34" t="s">
        <v>231</v>
      </c>
    </row>
    <row r="196" spans="2:12" ht="48">
      <c r="B196" s="27">
        <v>80111600</v>
      </c>
      <c r="C196" s="28" t="s">
        <v>232</v>
      </c>
      <c r="D196" s="29">
        <v>43892</v>
      </c>
      <c r="E196" s="30" t="s">
        <v>74</v>
      </c>
      <c r="F196" s="31" t="s">
        <v>76</v>
      </c>
      <c r="G196" s="28" t="s">
        <v>146</v>
      </c>
      <c r="H196" s="95">
        <v>27752850</v>
      </c>
      <c r="I196" s="95">
        <v>27752850</v>
      </c>
      <c r="J196" s="30" t="s">
        <v>39</v>
      </c>
      <c r="K196" s="19" t="s">
        <v>39</v>
      </c>
      <c r="L196" s="34" t="s">
        <v>233</v>
      </c>
    </row>
    <row r="197" spans="2:12" ht="48">
      <c r="B197" s="27">
        <v>80111600</v>
      </c>
      <c r="C197" s="28" t="s">
        <v>234</v>
      </c>
      <c r="D197" s="29">
        <v>43892</v>
      </c>
      <c r="E197" s="30" t="s">
        <v>74</v>
      </c>
      <c r="F197" s="31" t="s">
        <v>76</v>
      </c>
      <c r="G197" s="28" t="s">
        <v>146</v>
      </c>
      <c r="H197" s="95">
        <v>27752850</v>
      </c>
      <c r="I197" s="95">
        <v>27752850</v>
      </c>
      <c r="J197" s="30" t="s">
        <v>39</v>
      </c>
      <c r="K197" s="19" t="s">
        <v>39</v>
      </c>
      <c r="L197" s="34" t="s">
        <v>235</v>
      </c>
    </row>
    <row r="198" spans="2:12" ht="48">
      <c r="B198" s="27" t="s">
        <v>490</v>
      </c>
      <c r="C198" s="28" t="s">
        <v>236</v>
      </c>
      <c r="D198" s="29">
        <v>43843</v>
      </c>
      <c r="E198" s="30" t="s">
        <v>102</v>
      </c>
      <c r="F198" s="31" t="s">
        <v>76</v>
      </c>
      <c r="G198" s="28" t="s">
        <v>146</v>
      </c>
      <c r="H198" s="63">
        <v>200000000</v>
      </c>
      <c r="I198" s="63">
        <v>200000000</v>
      </c>
      <c r="J198" s="30" t="s">
        <v>39</v>
      </c>
      <c r="K198" s="19" t="s">
        <v>39</v>
      </c>
      <c r="L198" s="34" t="s">
        <v>237</v>
      </c>
    </row>
    <row r="199" spans="2:12" ht="48">
      <c r="B199" s="27" t="s">
        <v>490</v>
      </c>
      <c r="C199" s="28" t="s">
        <v>238</v>
      </c>
      <c r="D199" s="29">
        <v>43843</v>
      </c>
      <c r="E199" s="30" t="s">
        <v>102</v>
      </c>
      <c r="F199" s="35" t="s">
        <v>172</v>
      </c>
      <c r="G199" s="28" t="s">
        <v>146</v>
      </c>
      <c r="H199" s="63">
        <v>200000000</v>
      </c>
      <c r="I199" s="63">
        <v>200000000</v>
      </c>
      <c r="J199" s="30" t="s">
        <v>39</v>
      </c>
      <c r="K199" s="19" t="s">
        <v>39</v>
      </c>
      <c r="L199" s="34" t="s">
        <v>239</v>
      </c>
    </row>
    <row r="200" spans="2:12" ht="48">
      <c r="B200" s="27">
        <v>80111620</v>
      </c>
      <c r="C200" s="28" t="s">
        <v>240</v>
      </c>
      <c r="D200" s="29">
        <v>43862</v>
      </c>
      <c r="E200" s="30" t="s">
        <v>74</v>
      </c>
      <c r="F200" s="31" t="s">
        <v>76</v>
      </c>
      <c r="G200" s="30" t="s">
        <v>77</v>
      </c>
      <c r="H200" s="72">
        <v>27752850</v>
      </c>
      <c r="I200" s="72">
        <v>27752850</v>
      </c>
      <c r="J200" s="30" t="s">
        <v>39</v>
      </c>
      <c r="K200" s="19" t="s">
        <v>39</v>
      </c>
      <c r="L200" s="80" t="s">
        <v>241</v>
      </c>
    </row>
    <row r="201" spans="2:12" ht="48">
      <c r="B201" s="27">
        <v>80161501</v>
      </c>
      <c r="C201" s="28" t="s">
        <v>242</v>
      </c>
      <c r="D201" s="29">
        <v>43862</v>
      </c>
      <c r="E201" s="30" t="s">
        <v>74</v>
      </c>
      <c r="F201" s="31" t="s">
        <v>76</v>
      </c>
      <c r="G201" s="30" t="s">
        <v>77</v>
      </c>
      <c r="H201" s="72">
        <v>27752850</v>
      </c>
      <c r="I201" s="72">
        <v>27752850</v>
      </c>
      <c r="J201" s="30" t="s">
        <v>39</v>
      </c>
      <c r="K201" s="19" t="s">
        <v>39</v>
      </c>
      <c r="L201" s="80" t="s">
        <v>241</v>
      </c>
    </row>
    <row r="202" spans="2:12" ht="48">
      <c r="B202" s="27">
        <v>80161501</v>
      </c>
      <c r="C202" s="28" t="s">
        <v>243</v>
      </c>
      <c r="D202" s="29">
        <v>43862</v>
      </c>
      <c r="E202" s="30" t="s">
        <v>74</v>
      </c>
      <c r="F202" s="31" t="s">
        <v>76</v>
      </c>
      <c r="G202" s="30" t="s">
        <v>77</v>
      </c>
      <c r="H202" s="72">
        <v>27752850</v>
      </c>
      <c r="I202" s="72">
        <v>27752850</v>
      </c>
      <c r="J202" s="30" t="s">
        <v>39</v>
      </c>
      <c r="K202" s="19" t="s">
        <v>39</v>
      </c>
      <c r="L202" s="80" t="s">
        <v>241</v>
      </c>
    </row>
    <row r="203" spans="2:12" ht="48">
      <c r="B203" s="27">
        <v>80161501</v>
      </c>
      <c r="C203" s="28" t="s">
        <v>244</v>
      </c>
      <c r="D203" s="29">
        <v>43862</v>
      </c>
      <c r="E203" s="30" t="s">
        <v>74</v>
      </c>
      <c r="F203" s="31" t="s">
        <v>76</v>
      </c>
      <c r="G203" s="30" t="s">
        <v>77</v>
      </c>
      <c r="H203" s="72">
        <v>27752850</v>
      </c>
      <c r="I203" s="72">
        <v>27752850</v>
      </c>
      <c r="J203" s="30" t="s">
        <v>39</v>
      </c>
      <c r="K203" s="19" t="s">
        <v>39</v>
      </c>
      <c r="L203" s="80" t="s">
        <v>241</v>
      </c>
    </row>
    <row r="204" spans="2:12" ht="36">
      <c r="B204" s="31">
        <v>80111608</v>
      </c>
      <c r="C204" s="71" t="s">
        <v>245</v>
      </c>
      <c r="D204" s="92">
        <v>43831</v>
      </c>
      <c r="E204" s="70" t="s">
        <v>246</v>
      </c>
      <c r="F204" s="71" t="s">
        <v>247</v>
      </c>
      <c r="G204" s="30" t="s">
        <v>77</v>
      </c>
      <c r="H204" s="72">
        <v>30528146</v>
      </c>
      <c r="I204" s="72">
        <v>30528146</v>
      </c>
      <c r="J204" s="70" t="s">
        <v>112</v>
      </c>
      <c r="K204" s="19" t="s">
        <v>39</v>
      </c>
      <c r="L204" s="52" t="s">
        <v>248</v>
      </c>
    </row>
    <row r="205" spans="2:12" ht="36">
      <c r="B205" s="31">
        <v>80111608</v>
      </c>
      <c r="C205" s="71" t="s">
        <v>249</v>
      </c>
      <c r="D205" s="92">
        <v>43831</v>
      </c>
      <c r="E205" s="70" t="s">
        <v>246</v>
      </c>
      <c r="F205" s="71" t="s">
        <v>247</v>
      </c>
      <c r="G205" s="30" t="s">
        <v>77</v>
      </c>
      <c r="H205" s="72">
        <v>30528146</v>
      </c>
      <c r="I205" s="72">
        <v>30528146</v>
      </c>
      <c r="J205" s="70" t="s">
        <v>112</v>
      </c>
      <c r="K205" s="19" t="s">
        <v>39</v>
      </c>
      <c r="L205" s="52" t="s">
        <v>248</v>
      </c>
    </row>
    <row r="206" spans="2:12" ht="36">
      <c r="B206" s="31">
        <v>80111608</v>
      </c>
      <c r="C206" s="71" t="s">
        <v>250</v>
      </c>
      <c r="D206" s="92">
        <v>43831</v>
      </c>
      <c r="E206" s="70" t="s">
        <v>246</v>
      </c>
      <c r="F206" s="71" t="s">
        <v>247</v>
      </c>
      <c r="G206" s="30" t="s">
        <v>77</v>
      </c>
      <c r="H206" s="72">
        <v>30528146</v>
      </c>
      <c r="I206" s="72">
        <v>30528146</v>
      </c>
      <c r="J206" s="70" t="s">
        <v>112</v>
      </c>
      <c r="K206" s="19" t="s">
        <v>39</v>
      </c>
      <c r="L206" s="52" t="s">
        <v>248</v>
      </c>
    </row>
    <row r="207" spans="2:12" ht="36">
      <c r="B207" s="68">
        <v>80141607</v>
      </c>
      <c r="C207" s="28" t="s">
        <v>251</v>
      </c>
      <c r="D207" s="92">
        <v>43831</v>
      </c>
      <c r="E207" s="70" t="s">
        <v>246</v>
      </c>
      <c r="F207" s="71" t="s">
        <v>247</v>
      </c>
      <c r="G207" s="30" t="s">
        <v>77</v>
      </c>
      <c r="H207" s="72">
        <v>20000000</v>
      </c>
      <c r="I207" s="72">
        <v>20000000</v>
      </c>
      <c r="J207" s="70" t="s">
        <v>112</v>
      </c>
      <c r="K207" s="19" t="s">
        <v>39</v>
      </c>
      <c r="L207" s="52" t="s">
        <v>248</v>
      </c>
    </row>
    <row r="208" spans="2:12" ht="60">
      <c r="B208" s="40">
        <v>80111600</v>
      </c>
      <c r="C208" s="40" t="s">
        <v>252</v>
      </c>
      <c r="D208" s="85">
        <v>43862</v>
      </c>
      <c r="E208" s="42" t="s">
        <v>50</v>
      </c>
      <c r="F208" s="31" t="s">
        <v>76</v>
      </c>
      <c r="G208" s="30" t="s">
        <v>77</v>
      </c>
      <c r="H208" s="96">
        <f>2775285*11*2</f>
        <v>61056270</v>
      </c>
      <c r="I208" s="97">
        <v>61056270</v>
      </c>
      <c r="J208" s="30" t="s">
        <v>39</v>
      </c>
      <c r="K208" s="19" t="s">
        <v>39</v>
      </c>
      <c r="L208" s="98" t="s">
        <v>253</v>
      </c>
    </row>
    <row r="209" spans="2:12" ht="60">
      <c r="B209" s="40">
        <v>80111600</v>
      </c>
      <c r="C209" s="40" t="s">
        <v>254</v>
      </c>
      <c r="D209" s="85">
        <v>43862</v>
      </c>
      <c r="E209" s="42" t="s">
        <v>50</v>
      </c>
      <c r="F209" s="31" t="s">
        <v>76</v>
      </c>
      <c r="G209" s="30" t="s">
        <v>77</v>
      </c>
      <c r="H209" s="96">
        <f>1942701*11*2</f>
        <v>42739422</v>
      </c>
      <c r="I209" s="97">
        <f>1942701*11*2</f>
        <v>42739422</v>
      </c>
      <c r="J209" s="30" t="s">
        <v>39</v>
      </c>
      <c r="K209" s="19" t="s">
        <v>39</v>
      </c>
      <c r="L209" s="98" t="s">
        <v>253</v>
      </c>
    </row>
    <row r="210" spans="2:12" ht="60">
      <c r="B210" s="35">
        <v>72151500</v>
      </c>
      <c r="C210" s="35" t="s">
        <v>255</v>
      </c>
      <c r="D210" s="85">
        <v>43983</v>
      </c>
      <c r="E210" s="30" t="s">
        <v>70</v>
      </c>
      <c r="F210" s="35" t="s">
        <v>256</v>
      </c>
      <c r="G210" s="30" t="s">
        <v>77</v>
      </c>
      <c r="H210" s="96">
        <v>400000</v>
      </c>
      <c r="I210" s="97">
        <v>400000</v>
      </c>
      <c r="J210" s="30" t="s">
        <v>39</v>
      </c>
      <c r="K210" s="19" t="s">
        <v>39</v>
      </c>
      <c r="L210" s="98" t="s">
        <v>253</v>
      </c>
    </row>
    <row r="211" spans="2:12" ht="36">
      <c r="B211" s="40" t="s">
        <v>495</v>
      </c>
      <c r="C211" s="99" t="s">
        <v>257</v>
      </c>
      <c r="D211" s="85">
        <v>43983</v>
      </c>
      <c r="E211" s="30" t="s">
        <v>70</v>
      </c>
      <c r="F211" s="35" t="s">
        <v>172</v>
      </c>
      <c r="G211" s="40" t="s">
        <v>258</v>
      </c>
      <c r="H211" s="100">
        <v>6500000</v>
      </c>
      <c r="I211" s="101">
        <v>6500000</v>
      </c>
      <c r="J211" s="30" t="s">
        <v>39</v>
      </c>
      <c r="K211" s="19" t="s">
        <v>39</v>
      </c>
      <c r="L211" s="40" t="s">
        <v>259</v>
      </c>
    </row>
    <row r="212" spans="2:12" ht="48">
      <c r="B212" s="31">
        <v>51141900</v>
      </c>
      <c r="C212" s="99" t="s">
        <v>260</v>
      </c>
      <c r="D212" s="29">
        <v>43862</v>
      </c>
      <c r="E212" s="30" t="s">
        <v>74</v>
      </c>
      <c r="F212" s="31" t="s">
        <v>76</v>
      </c>
      <c r="G212" s="28" t="s">
        <v>261</v>
      </c>
      <c r="H212" s="63">
        <v>220000000</v>
      </c>
      <c r="I212" s="102">
        <v>220000000</v>
      </c>
      <c r="J212" s="30" t="s">
        <v>39</v>
      </c>
      <c r="K212" s="19" t="s">
        <v>39</v>
      </c>
      <c r="L212" s="98" t="s">
        <v>253</v>
      </c>
    </row>
    <row r="213" spans="2:12" ht="48">
      <c r="B213" s="31">
        <v>85101500</v>
      </c>
      <c r="C213" s="99" t="s">
        <v>262</v>
      </c>
      <c r="D213" s="85">
        <v>43983</v>
      </c>
      <c r="E213" s="30" t="s">
        <v>70</v>
      </c>
      <c r="F213" s="31" t="s">
        <v>76</v>
      </c>
      <c r="G213" s="30" t="s">
        <v>81</v>
      </c>
      <c r="H213" s="63">
        <v>100000000</v>
      </c>
      <c r="I213" s="102">
        <v>100000000</v>
      </c>
      <c r="J213" s="30" t="s">
        <v>39</v>
      </c>
      <c r="K213" s="19" t="s">
        <v>39</v>
      </c>
      <c r="L213" s="98" t="s">
        <v>253</v>
      </c>
    </row>
    <row r="214" spans="2:12" ht="24">
      <c r="B214" s="103">
        <v>80111601</v>
      </c>
      <c r="C214" s="104" t="s">
        <v>263</v>
      </c>
      <c r="D214" s="36">
        <v>43831</v>
      </c>
      <c r="E214" s="37" t="s">
        <v>264</v>
      </c>
      <c r="F214" s="38" t="s">
        <v>265</v>
      </c>
      <c r="G214" s="103" t="s">
        <v>37</v>
      </c>
      <c r="H214" s="105">
        <v>23312412</v>
      </c>
      <c r="I214" s="105">
        <v>23312412</v>
      </c>
      <c r="J214" s="106" t="s">
        <v>39</v>
      </c>
      <c r="K214" s="107" t="s">
        <v>39</v>
      </c>
      <c r="L214" s="108" t="s">
        <v>266</v>
      </c>
    </row>
    <row r="215" spans="2:12" ht="24">
      <c r="B215" s="109">
        <v>80111601</v>
      </c>
      <c r="C215" s="35" t="s">
        <v>267</v>
      </c>
      <c r="D215" s="36">
        <v>43831</v>
      </c>
      <c r="E215" s="37" t="s">
        <v>264</v>
      </c>
      <c r="F215" s="38" t="s">
        <v>265</v>
      </c>
      <c r="G215" s="109" t="s">
        <v>37</v>
      </c>
      <c r="H215" s="105">
        <v>66686840</v>
      </c>
      <c r="I215" s="105">
        <v>66686840</v>
      </c>
      <c r="J215" s="19" t="s">
        <v>39</v>
      </c>
      <c r="K215" s="19" t="s">
        <v>39</v>
      </c>
      <c r="L215" s="108" t="s">
        <v>268</v>
      </c>
    </row>
    <row r="216" spans="2:12" ht="24">
      <c r="B216" s="109">
        <v>80111601</v>
      </c>
      <c r="C216" s="35" t="s">
        <v>269</v>
      </c>
      <c r="D216" s="36">
        <v>43831</v>
      </c>
      <c r="E216" s="37" t="s">
        <v>270</v>
      </c>
      <c r="F216" s="38" t="s">
        <v>265</v>
      </c>
      <c r="G216" s="109" t="s">
        <v>37</v>
      </c>
      <c r="H216" s="105">
        <v>165000000</v>
      </c>
      <c r="I216" s="105">
        <v>165000000</v>
      </c>
      <c r="J216" s="19" t="s">
        <v>39</v>
      </c>
      <c r="K216" s="19" t="s">
        <v>39</v>
      </c>
      <c r="L216" s="108" t="s">
        <v>268</v>
      </c>
    </row>
    <row r="217" spans="2:12" ht="36">
      <c r="B217" s="71">
        <v>80111600</v>
      </c>
      <c r="C217" s="110" t="s">
        <v>271</v>
      </c>
      <c r="D217" s="92">
        <v>43831</v>
      </c>
      <c r="E217" s="70" t="s">
        <v>246</v>
      </c>
      <c r="F217" s="71" t="s">
        <v>272</v>
      </c>
      <c r="G217" s="71" t="s">
        <v>273</v>
      </c>
      <c r="H217" s="105">
        <v>61056270</v>
      </c>
      <c r="I217" s="111">
        <v>61056270</v>
      </c>
      <c r="J217" s="70" t="s">
        <v>39</v>
      </c>
      <c r="K217" s="19" t="s">
        <v>39</v>
      </c>
      <c r="L217" s="71" t="s">
        <v>274</v>
      </c>
    </row>
    <row r="218" spans="2:12" ht="36">
      <c r="B218" s="71">
        <v>80111600</v>
      </c>
      <c r="C218" s="110" t="s">
        <v>275</v>
      </c>
      <c r="D218" s="92">
        <v>43831</v>
      </c>
      <c r="E218" s="70" t="s">
        <v>246</v>
      </c>
      <c r="F218" s="71" t="s">
        <v>272</v>
      </c>
      <c r="G218" s="71" t="s">
        <v>273</v>
      </c>
      <c r="H218" s="72">
        <v>30528135</v>
      </c>
      <c r="I218" s="72">
        <v>30528135</v>
      </c>
      <c r="J218" s="70" t="s">
        <v>39</v>
      </c>
      <c r="K218" s="19" t="s">
        <v>39</v>
      </c>
      <c r="L218" s="71" t="s">
        <v>274</v>
      </c>
    </row>
    <row r="219" spans="2:12" ht="36">
      <c r="B219" s="71">
        <v>81112001</v>
      </c>
      <c r="C219" s="71" t="s">
        <v>276</v>
      </c>
      <c r="D219" s="92">
        <v>43831</v>
      </c>
      <c r="E219" s="70" t="s">
        <v>246</v>
      </c>
      <c r="F219" s="71" t="s">
        <v>272</v>
      </c>
      <c r="G219" s="71" t="s">
        <v>273</v>
      </c>
      <c r="H219" s="72">
        <v>61056270</v>
      </c>
      <c r="I219" s="72">
        <v>61056270</v>
      </c>
      <c r="J219" s="70" t="s">
        <v>39</v>
      </c>
      <c r="K219" s="19" t="s">
        <v>39</v>
      </c>
      <c r="L219" s="71" t="s">
        <v>277</v>
      </c>
    </row>
    <row r="220" spans="2:12" ht="36">
      <c r="B220" s="71">
        <v>81112001</v>
      </c>
      <c r="C220" s="71" t="s">
        <v>278</v>
      </c>
      <c r="D220" s="92">
        <v>43831</v>
      </c>
      <c r="E220" s="70" t="s">
        <v>246</v>
      </c>
      <c r="F220" s="71" t="s">
        <v>272</v>
      </c>
      <c r="G220" s="71" t="s">
        <v>273</v>
      </c>
      <c r="H220" s="72">
        <v>30528135</v>
      </c>
      <c r="I220" s="72">
        <v>30528135</v>
      </c>
      <c r="J220" s="70" t="s">
        <v>39</v>
      </c>
      <c r="K220" s="19" t="s">
        <v>39</v>
      </c>
      <c r="L220" s="71" t="s">
        <v>277</v>
      </c>
    </row>
    <row r="221" spans="2:12" ht="48">
      <c r="B221" s="112">
        <v>80111620</v>
      </c>
      <c r="C221" s="91" t="s">
        <v>373</v>
      </c>
      <c r="D221" s="92">
        <v>43831</v>
      </c>
      <c r="E221" s="70" t="s">
        <v>246</v>
      </c>
      <c r="F221" s="71" t="s">
        <v>272</v>
      </c>
      <c r="G221" s="71" t="s">
        <v>273</v>
      </c>
      <c r="H221" s="72">
        <v>30528135</v>
      </c>
      <c r="I221" s="72">
        <v>30528135</v>
      </c>
      <c r="J221" s="70" t="s">
        <v>39</v>
      </c>
      <c r="K221" s="19" t="s">
        <v>39</v>
      </c>
      <c r="L221" s="71" t="s">
        <v>277</v>
      </c>
    </row>
    <row r="222" spans="2:12" ht="84">
      <c r="B222" s="112">
        <v>80111620</v>
      </c>
      <c r="C222" s="91" t="s">
        <v>374</v>
      </c>
      <c r="D222" s="92">
        <v>43831</v>
      </c>
      <c r="E222" s="70" t="s">
        <v>246</v>
      </c>
      <c r="F222" s="71" t="s">
        <v>272</v>
      </c>
      <c r="G222" s="71" t="s">
        <v>273</v>
      </c>
      <c r="H222" s="72">
        <v>30528135</v>
      </c>
      <c r="I222" s="72">
        <v>30528135</v>
      </c>
      <c r="J222" s="70" t="s">
        <v>39</v>
      </c>
      <c r="K222" s="19" t="s">
        <v>39</v>
      </c>
      <c r="L222" s="71" t="s">
        <v>277</v>
      </c>
    </row>
    <row r="223" spans="2:12" ht="36">
      <c r="B223" s="71">
        <v>80111600</v>
      </c>
      <c r="C223" s="71" t="s">
        <v>376</v>
      </c>
      <c r="D223" s="92">
        <v>43831</v>
      </c>
      <c r="E223" s="70" t="s">
        <v>246</v>
      </c>
      <c r="F223" s="71" t="s">
        <v>272</v>
      </c>
      <c r="G223" s="71" t="s">
        <v>273</v>
      </c>
      <c r="H223" s="72">
        <v>30528135</v>
      </c>
      <c r="I223" s="72">
        <v>30528135</v>
      </c>
      <c r="J223" s="113" t="s">
        <v>39</v>
      </c>
      <c r="K223" s="19" t="s">
        <v>39</v>
      </c>
      <c r="L223" s="71" t="s">
        <v>274</v>
      </c>
    </row>
    <row r="224" spans="2:12" ht="36">
      <c r="B224" s="71">
        <v>80111600</v>
      </c>
      <c r="C224" s="71" t="s">
        <v>375</v>
      </c>
      <c r="D224" s="92">
        <v>43831</v>
      </c>
      <c r="E224" s="70" t="s">
        <v>246</v>
      </c>
      <c r="F224" s="71" t="s">
        <v>272</v>
      </c>
      <c r="G224" s="71" t="s">
        <v>273</v>
      </c>
      <c r="H224" s="72">
        <v>30528135</v>
      </c>
      <c r="I224" s="72">
        <v>30528135</v>
      </c>
      <c r="J224" s="113" t="s">
        <v>39</v>
      </c>
      <c r="K224" s="19" t="s">
        <v>39</v>
      </c>
      <c r="L224" s="71" t="s">
        <v>274</v>
      </c>
    </row>
    <row r="225" spans="2:12" ht="36">
      <c r="B225" s="71">
        <v>80111500</v>
      </c>
      <c r="C225" s="71" t="s">
        <v>279</v>
      </c>
      <c r="D225" s="92">
        <v>43831</v>
      </c>
      <c r="E225" s="70" t="s">
        <v>246</v>
      </c>
      <c r="F225" s="71" t="s">
        <v>272</v>
      </c>
      <c r="G225" s="71" t="s">
        <v>273</v>
      </c>
      <c r="H225" s="72">
        <v>91584405</v>
      </c>
      <c r="I225" s="72">
        <v>91584405</v>
      </c>
      <c r="J225" s="113" t="s">
        <v>39</v>
      </c>
      <c r="K225" s="19" t="s">
        <v>39</v>
      </c>
      <c r="L225" s="71" t="s">
        <v>274</v>
      </c>
    </row>
    <row r="226" spans="2:12" ht="36">
      <c r="B226" s="71">
        <v>81102700</v>
      </c>
      <c r="C226" s="71" t="s">
        <v>280</v>
      </c>
      <c r="D226" s="92">
        <v>43831</v>
      </c>
      <c r="E226" s="70" t="s">
        <v>246</v>
      </c>
      <c r="F226" s="71" t="s">
        <v>272</v>
      </c>
      <c r="G226" s="71" t="s">
        <v>273</v>
      </c>
      <c r="H226" s="72">
        <v>30528135</v>
      </c>
      <c r="I226" s="72">
        <v>30528135</v>
      </c>
      <c r="J226" s="113" t="s">
        <v>39</v>
      </c>
      <c r="K226" s="19" t="s">
        <v>39</v>
      </c>
      <c r="L226" s="71" t="s">
        <v>274</v>
      </c>
    </row>
    <row r="227" spans="2:12" ht="36">
      <c r="B227" s="71">
        <v>85101705</v>
      </c>
      <c r="C227" s="71" t="s">
        <v>377</v>
      </c>
      <c r="D227" s="92">
        <v>43831</v>
      </c>
      <c r="E227" s="70" t="s">
        <v>246</v>
      </c>
      <c r="F227" s="71" t="s">
        <v>272</v>
      </c>
      <c r="G227" s="71" t="s">
        <v>273</v>
      </c>
      <c r="H227" s="72">
        <v>18316881</v>
      </c>
      <c r="I227" s="72">
        <v>18316881</v>
      </c>
      <c r="J227" s="113" t="s">
        <v>39</v>
      </c>
      <c r="K227" s="19" t="s">
        <v>39</v>
      </c>
      <c r="L227" s="71" t="s">
        <v>274</v>
      </c>
    </row>
    <row r="228" spans="2:12" ht="36">
      <c r="B228" s="71">
        <v>80111500</v>
      </c>
      <c r="C228" s="110" t="s">
        <v>281</v>
      </c>
      <c r="D228" s="92">
        <v>43862</v>
      </c>
      <c r="E228" s="70" t="s">
        <v>246</v>
      </c>
      <c r="F228" s="71" t="s">
        <v>272</v>
      </c>
      <c r="G228" s="71" t="s">
        <v>273</v>
      </c>
      <c r="H228" s="72">
        <v>122112540</v>
      </c>
      <c r="I228" s="72">
        <v>122112540</v>
      </c>
      <c r="J228" s="113" t="s">
        <v>39</v>
      </c>
      <c r="K228" s="19" t="s">
        <v>39</v>
      </c>
      <c r="L228" s="71" t="s">
        <v>274</v>
      </c>
    </row>
    <row r="229" spans="2:12" ht="36">
      <c r="B229" s="71">
        <v>81112002</v>
      </c>
      <c r="C229" s="71" t="s">
        <v>282</v>
      </c>
      <c r="D229" s="92">
        <v>43862</v>
      </c>
      <c r="E229" s="70" t="s">
        <v>246</v>
      </c>
      <c r="F229" s="71" t="s">
        <v>272</v>
      </c>
      <c r="G229" s="71" t="s">
        <v>273</v>
      </c>
      <c r="H229" s="72">
        <v>20000000</v>
      </c>
      <c r="I229" s="49">
        <v>20000000</v>
      </c>
      <c r="J229" s="113" t="s">
        <v>112</v>
      </c>
      <c r="K229" s="19" t="s">
        <v>39</v>
      </c>
      <c r="L229" s="71" t="s">
        <v>248</v>
      </c>
    </row>
    <row r="230" spans="2:12" ht="36">
      <c r="B230" s="71">
        <v>81112009</v>
      </c>
      <c r="C230" s="71" t="s">
        <v>372</v>
      </c>
      <c r="D230" s="92">
        <v>43862</v>
      </c>
      <c r="E230" s="70" t="s">
        <v>246</v>
      </c>
      <c r="F230" s="52" t="s">
        <v>283</v>
      </c>
      <c r="G230" s="71" t="s">
        <v>273</v>
      </c>
      <c r="H230" s="72">
        <v>0</v>
      </c>
      <c r="I230" s="72">
        <v>0</v>
      </c>
      <c r="J230" s="113" t="s">
        <v>112</v>
      </c>
      <c r="K230" s="19" t="s">
        <v>39</v>
      </c>
      <c r="L230" s="71" t="s">
        <v>248</v>
      </c>
    </row>
    <row r="231" spans="2:12" ht="36">
      <c r="B231" s="52">
        <v>43232801</v>
      </c>
      <c r="C231" s="71" t="s">
        <v>284</v>
      </c>
      <c r="D231" s="92">
        <v>43862</v>
      </c>
      <c r="E231" s="70" t="s">
        <v>246</v>
      </c>
      <c r="F231" s="52" t="s">
        <v>283</v>
      </c>
      <c r="G231" s="71" t="s">
        <v>273</v>
      </c>
      <c r="H231" s="72">
        <v>0</v>
      </c>
      <c r="I231" s="72">
        <v>0</v>
      </c>
      <c r="J231" s="113" t="s">
        <v>112</v>
      </c>
      <c r="K231" s="19" t="s">
        <v>39</v>
      </c>
      <c r="L231" s="71" t="s">
        <v>248</v>
      </c>
    </row>
    <row r="232" spans="2:12" ht="24">
      <c r="B232" s="71">
        <v>81112102</v>
      </c>
      <c r="C232" s="110" t="s">
        <v>285</v>
      </c>
      <c r="D232" s="114">
        <v>43891</v>
      </c>
      <c r="E232" s="115" t="s">
        <v>50</v>
      </c>
      <c r="F232" s="115" t="s">
        <v>286</v>
      </c>
      <c r="G232" s="115" t="s">
        <v>273</v>
      </c>
      <c r="H232" s="72">
        <v>72000000</v>
      </c>
      <c r="I232" s="72">
        <v>72000000</v>
      </c>
      <c r="J232" s="116" t="s">
        <v>112</v>
      </c>
      <c r="K232" s="19" t="s">
        <v>39</v>
      </c>
      <c r="L232" s="71" t="s">
        <v>287</v>
      </c>
    </row>
    <row r="233" spans="2:12" ht="36">
      <c r="B233" s="71">
        <v>81112009</v>
      </c>
      <c r="C233" s="71" t="s">
        <v>288</v>
      </c>
      <c r="D233" s="92">
        <v>43862</v>
      </c>
      <c r="E233" s="70" t="s">
        <v>246</v>
      </c>
      <c r="F233" s="52" t="s">
        <v>283</v>
      </c>
      <c r="G233" s="71" t="s">
        <v>273</v>
      </c>
      <c r="H233" s="72">
        <v>100000000</v>
      </c>
      <c r="I233" s="72">
        <v>100000000</v>
      </c>
      <c r="J233" s="113" t="s">
        <v>112</v>
      </c>
      <c r="K233" s="19" t="s">
        <v>39</v>
      </c>
      <c r="L233" s="71" t="s">
        <v>248</v>
      </c>
    </row>
    <row r="234" spans="2:12" ht="72">
      <c r="B234" s="71">
        <v>81112002</v>
      </c>
      <c r="C234" s="52" t="s">
        <v>289</v>
      </c>
      <c r="D234" s="92">
        <v>43862</v>
      </c>
      <c r="E234" s="70" t="s">
        <v>246</v>
      </c>
      <c r="F234" s="52" t="s">
        <v>290</v>
      </c>
      <c r="G234" s="71" t="s">
        <v>291</v>
      </c>
      <c r="H234" s="72">
        <v>300000000</v>
      </c>
      <c r="I234" s="72">
        <v>300000000</v>
      </c>
      <c r="J234" s="113" t="s">
        <v>112</v>
      </c>
      <c r="K234" s="19" t="s">
        <v>39</v>
      </c>
      <c r="L234" s="71" t="s">
        <v>292</v>
      </c>
    </row>
    <row r="235" spans="2:12" ht="72">
      <c r="B235" s="52">
        <v>43232801</v>
      </c>
      <c r="C235" s="71" t="s">
        <v>293</v>
      </c>
      <c r="D235" s="92">
        <v>43862</v>
      </c>
      <c r="E235" s="70" t="s">
        <v>246</v>
      </c>
      <c r="F235" s="71" t="s">
        <v>272</v>
      </c>
      <c r="G235" s="71" t="s">
        <v>273</v>
      </c>
      <c r="H235" s="72">
        <v>40000000</v>
      </c>
      <c r="I235" s="72">
        <v>40000000</v>
      </c>
      <c r="J235" s="113" t="s">
        <v>112</v>
      </c>
      <c r="K235" s="19" t="s">
        <v>39</v>
      </c>
      <c r="L235" s="71" t="s">
        <v>292</v>
      </c>
    </row>
    <row r="236" spans="2:12" ht="60">
      <c r="B236" s="71">
        <v>81112102</v>
      </c>
      <c r="C236" s="71" t="s">
        <v>294</v>
      </c>
      <c r="D236" s="92">
        <v>43862</v>
      </c>
      <c r="E236" s="70" t="s">
        <v>246</v>
      </c>
      <c r="F236" s="71" t="s">
        <v>93</v>
      </c>
      <c r="G236" s="71" t="s">
        <v>273</v>
      </c>
      <c r="H236" s="72">
        <v>180000000</v>
      </c>
      <c r="I236" s="72">
        <v>180000000</v>
      </c>
      <c r="J236" s="113" t="s">
        <v>112</v>
      </c>
      <c r="K236" s="19" t="s">
        <v>39</v>
      </c>
      <c r="L236" s="52" t="s">
        <v>295</v>
      </c>
    </row>
    <row r="237" spans="2:12" ht="36">
      <c r="B237" s="71">
        <v>81112102</v>
      </c>
      <c r="C237" s="71" t="s">
        <v>296</v>
      </c>
      <c r="D237" s="92">
        <v>43862</v>
      </c>
      <c r="E237" s="70" t="s">
        <v>246</v>
      </c>
      <c r="F237" s="71" t="s">
        <v>93</v>
      </c>
      <c r="G237" s="71" t="s">
        <v>273</v>
      </c>
      <c r="H237" s="72">
        <v>30000000</v>
      </c>
      <c r="I237" s="72">
        <v>30000000</v>
      </c>
      <c r="J237" s="113" t="s">
        <v>112</v>
      </c>
      <c r="K237" s="19" t="s">
        <v>39</v>
      </c>
      <c r="L237" s="71" t="s">
        <v>248</v>
      </c>
    </row>
    <row r="238" spans="2:12" ht="36">
      <c r="B238" s="71">
        <v>81112102</v>
      </c>
      <c r="C238" s="71" t="s">
        <v>297</v>
      </c>
      <c r="D238" s="92">
        <v>43862</v>
      </c>
      <c r="E238" s="70" t="s">
        <v>246</v>
      </c>
      <c r="F238" s="71" t="s">
        <v>93</v>
      </c>
      <c r="G238" s="71" t="s">
        <v>273</v>
      </c>
      <c r="H238" s="72">
        <v>3000000</v>
      </c>
      <c r="I238" s="72">
        <v>3000000</v>
      </c>
      <c r="J238" s="113" t="s">
        <v>112</v>
      </c>
      <c r="K238" s="19" t="s">
        <v>39</v>
      </c>
      <c r="L238" s="71" t="s">
        <v>248</v>
      </c>
    </row>
    <row r="239" spans="2:12" ht="24">
      <c r="B239" s="52">
        <v>80101504</v>
      </c>
      <c r="C239" s="71" t="s">
        <v>298</v>
      </c>
      <c r="D239" s="92">
        <v>43983</v>
      </c>
      <c r="E239" s="70" t="s">
        <v>299</v>
      </c>
      <c r="F239" s="71" t="s">
        <v>100</v>
      </c>
      <c r="G239" s="71" t="s">
        <v>273</v>
      </c>
      <c r="H239" s="72">
        <v>18000000</v>
      </c>
      <c r="I239" s="72">
        <v>18000000</v>
      </c>
      <c r="J239" s="113" t="s">
        <v>112</v>
      </c>
      <c r="K239" s="19" t="s">
        <v>39</v>
      </c>
      <c r="L239" s="71" t="s">
        <v>300</v>
      </c>
    </row>
    <row r="240" spans="2:12" ht="36">
      <c r="B240" s="117">
        <v>80111601</v>
      </c>
      <c r="C240" s="91" t="s">
        <v>301</v>
      </c>
      <c r="D240" s="114">
        <v>43891</v>
      </c>
      <c r="E240" s="115" t="s">
        <v>70</v>
      </c>
      <c r="F240" s="115" t="s">
        <v>302</v>
      </c>
      <c r="G240" s="115" t="s">
        <v>273</v>
      </c>
      <c r="H240" s="118">
        <v>500000000</v>
      </c>
      <c r="I240" s="118">
        <v>500000000</v>
      </c>
      <c r="J240" s="70" t="s">
        <v>112</v>
      </c>
      <c r="K240" s="19" t="s">
        <v>39</v>
      </c>
      <c r="L240" s="71" t="s">
        <v>303</v>
      </c>
    </row>
    <row r="241" spans="2:12" ht="36">
      <c r="B241" s="119">
        <v>81112102</v>
      </c>
      <c r="C241" s="110" t="s">
        <v>304</v>
      </c>
      <c r="D241" s="114">
        <v>43891</v>
      </c>
      <c r="E241" s="115" t="s">
        <v>50</v>
      </c>
      <c r="F241" s="115" t="s">
        <v>286</v>
      </c>
      <c r="G241" s="115" t="s">
        <v>273</v>
      </c>
      <c r="H241" s="72">
        <v>20000000</v>
      </c>
      <c r="I241" s="72">
        <v>20000000</v>
      </c>
      <c r="J241" s="115" t="s">
        <v>112</v>
      </c>
      <c r="K241" s="19" t="s">
        <v>39</v>
      </c>
      <c r="L241" s="71" t="s">
        <v>248</v>
      </c>
    </row>
    <row r="242" spans="2:12" ht="24">
      <c r="B242" s="119">
        <v>81112102</v>
      </c>
      <c r="C242" s="110" t="s">
        <v>305</v>
      </c>
      <c r="D242" s="114">
        <v>43891</v>
      </c>
      <c r="E242" s="115" t="s">
        <v>50</v>
      </c>
      <c r="F242" s="115" t="s">
        <v>286</v>
      </c>
      <c r="G242" s="115" t="s">
        <v>273</v>
      </c>
      <c r="H242" s="72">
        <v>40000000</v>
      </c>
      <c r="I242" s="72">
        <v>40000000</v>
      </c>
      <c r="J242" s="115" t="s">
        <v>112</v>
      </c>
      <c r="K242" s="19" t="s">
        <v>39</v>
      </c>
      <c r="L242" s="71" t="s">
        <v>287</v>
      </c>
    </row>
    <row r="243" spans="2:12" s="121" customFormat="1" ht="33.75" customHeight="1">
      <c r="B243" s="38">
        <v>80111601</v>
      </c>
      <c r="C243" s="56" t="s">
        <v>306</v>
      </c>
      <c r="D243" s="36">
        <v>43845</v>
      </c>
      <c r="E243" s="37" t="s">
        <v>307</v>
      </c>
      <c r="F243" s="38" t="s">
        <v>36</v>
      </c>
      <c r="G243" s="38" t="s">
        <v>37</v>
      </c>
      <c r="H243" s="32">
        <f>2775285*11</f>
        <v>30528135</v>
      </c>
      <c r="I243" s="32">
        <f>2775285*11</f>
        <v>30528135</v>
      </c>
      <c r="J243" s="37" t="s">
        <v>39</v>
      </c>
      <c r="K243" s="37" t="s">
        <v>39</v>
      </c>
      <c r="L243" s="120" t="s">
        <v>308</v>
      </c>
    </row>
    <row r="244" spans="2:12" s="121" customFormat="1" ht="33.75" customHeight="1">
      <c r="B244" s="38">
        <v>80111601</v>
      </c>
      <c r="C244" s="56" t="s">
        <v>309</v>
      </c>
      <c r="D244" s="122">
        <v>43850</v>
      </c>
      <c r="E244" s="123" t="s">
        <v>50</v>
      </c>
      <c r="F244" s="124" t="s">
        <v>272</v>
      </c>
      <c r="G244" s="124" t="s">
        <v>310</v>
      </c>
      <c r="H244" s="125">
        <v>30528135</v>
      </c>
      <c r="I244" s="125">
        <v>30528135</v>
      </c>
      <c r="J244" s="123" t="s">
        <v>39</v>
      </c>
      <c r="K244" s="123" t="s">
        <v>39</v>
      </c>
      <c r="L244" s="120" t="s">
        <v>308</v>
      </c>
    </row>
    <row r="245" spans="2:12" s="121" customFormat="1" ht="24">
      <c r="B245" s="38">
        <v>80111601</v>
      </c>
      <c r="C245" s="52" t="s">
        <v>311</v>
      </c>
      <c r="D245" s="122">
        <v>43910</v>
      </c>
      <c r="E245" s="55" t="s">
        <v>46</v>
      </c>
      <c r="F245" s="126" t="s">
        <v>312</v>
      </c>
      <c r="G245" s="124" t="s">
        <v>310</v>
      </c>
      <c r="H245" s="49">
        <v>46508441</v>
      </c>
      <c r="I245" s="49">
        <v>46508441</v>
      </c>
      <c r="J245" s="55" t="s">
        <v>39</v>
      </c>
      <c r="K245" s="123" t="s">
        <v>39</v>
      </c>
      <c r="L245" s="127" t="s">
        <v>313</v>
      </c>
    </row>
    <row r="246" spans="2:12" ht="90" customHeight="1">
      <c r="B246" s="38">
        <v>80111601</v>
      </c>
      <c r="C246" s="52" t="s">
        <v>314</v>
      </c>
      <c r="D246" s="122">
        <v>36923</v>
      </c>
      <c r="E246" s="123" t="s">
        <v>50</v>
      </c>
      <c r="F246" s="124" t="s">
        <v>272</v>
      </c>
      <c r="G246" s="124" t="s">
        <v>310</v>
      </c>
      <c r="H246" s="125">
        <v>103795681</v>
      </c>
      <c r="I246" s="125">
        <v>103795681</v>
      </c>
      <c r="J246" s="123" t="s">
        <v>39</v>
      </c>
      <c r="K246" s="123" t="s">
        <v>39</v>
      </c>
      <c r="L246" s="128" t="s">
        <v>313</v>
      </c>
    </row>
    <row r="247" spans="2:12" ht="48">
      <c r="B247" s="73">
        <v>80111601</v>
      </c>
      <c r="C247" s="52" t="s">
        <v>315</v>
      </c>
      <c r="D247" s="129">
        <v>36923</v>
      </c>
      <c r="E247" s="123" t="s">
        <v>50</v>
      </c>
      <c r="F247" s="73" t="s">
        <v>36</v>
      </c>
      <c r="G247" s="73" t="s">
        <v>37</v>
      </c>
      <c r="H247" s="125">
        <f>877803*11</f>
        <v>9655833</v>
      </c>
      <c r="I247" s="125">
        <f>877803*11</f>
        <v>9655833</v>
      </c>
      <c r="J247" s="130" t="s">
        <v>39</v>
      </c>
      <c r="K247" s="123" t="s">
        <v>39</v>
      </c>
      <c r="L247" s="131" t="s">
        <v>316</v>
      </c>
    </row>
    <row r="248" spans="2:12" ht="36">
      <c r="B248" s="73">
        <v>80111601</v>
      </c>
      <c r="C248" s="52" t="s">
        <v>317</v>
      </c>
      <c r="D248" s="129">
        <v>43845</v>
      </c>
      <c r="E248" s="123" t="s">
        <v>50</v>
      </c>
      <c r="F248" s="73" t="s">
        <v>318</v>
      </c>
      <c r="G248" s="73" t="s">
        <v>37</v>
      </c>
      <c r="H248" s="125">
        <v>1000000</v>
      </c>
      <c r="I248" s="125">
        <v>1000000</v>
      </c>
      <c r="J248" s="123" t="s">
        <v>39</v>
      </c>
      <c r="K248" s="123" t="s">
        <v>39</v>
      </c>
      <c r="L248" s="131" t="s">
        <v>319</v>
      </c>
    </row>
    <row r="249" spans="2:12" s="139" customFormat="1" ht="51">
      <c r="B249" s="132">
        <v>80111601</v>
      </c>
      <c r="C249" s="133" t="s">
        <v>378</v>
      </c>
      <c r="D249" s="134">
        <v>43845</v>
      </c>
      <c r="E249" s="135" t="s">
        <v>50</v>
      </c>
      <c r="F249" s="135" t="s">
        <v>36</v>
      </c>
      <c r="G249" s="135" t="s">
        <v>37</v>
      </c>
      <c r="H249" s="136">
        <f>(2775285*11*5)</f>
        <v>152640675</v>
      </c>
      <c r="I249" s="136">
        <f>(2775285*11*5)</f>
        <v>152640675</v>
      </c>
      <c r="J249" s="137" t="s">
        <v>39</v>
      </c>
      <c r="K249" s="137" t="s">
        <v>39</v>
      </c>
      <c r="L249" s="138" t="s">
        <v>379</v>
      </c>
    </row>
    <row r="250" spans="2:12" s="139" customFormat="1" ht="51">
      <c r="B250" s="140">
        <v>80111601</v>
      </c>
      <c r="C250" s="133" t="s">
        <v>320</v>
      </c>
      <c r="D250" s="134">
        <v>36923</v>
      </c>
      <c r="E250" s="135" t="s">
        <v>50</v>
      </c>
      <c r="F250" s="141" t="s">
        <v>36</v>
      </c>
      <c r="G250" s="141" t="s">
        <v>37</v>
      </c>
      <c r="H250" s="136">
        <f>(1387642*11*5)+(1665171*11*2)+(1942701*11)</f>
        <v>134323783</v>
      </c>
      <c r="I250" s="136">
        <f>(1387642*11*5)+(1665171*11*2)+(1942701*11)</f>
        <v>134323783</v>
      </c>
      <c r="J250" s="142" t="s">
        <v>39</v>
      </c>
      <c r="K250" s="142" t="s">
        <v>39</v>
      </c>
      <c r="L250" s="138" t="s">
        <v>379</v>
      </c>
    </row>
    <row r="251" spans="2:12" ht="36">
      <c r="B251" s="77">
        <v>80111601</v>
      </c>
      <c r="C251" s="52" t="s">
        <v>380</v>
      </c>
      <c r="D251" s="92">
        <v>36923</v>
      </c>
      <c r="E251" s="55" t="s">
        <v>50</v>
      </c>
      <c r="F251" s="91" t="s">
        <v>36</v>
      </c>
      <c r="G251" s="91" t="s">
        <v>37</v>
      </c>
      <c r="H251" s="125">
        <v>2000000</v>
      </c>
      <c r="I251" s="125">
        <v>2000000</v>
      </c>
      <c r="J251" s="70" t="s">
        <v>39</v>
      </c>
      <c r="K251" s="123" t="s">
        <v>39</v>
      </c>
      <c r="L251" s="128" t="s">
        <v>321</v>
      </c>
    </row>
    <row r="252" spans="2:12" ht="36">
      <c r="B252" s="77" t="s">
        <v>322</v>
      </c>
      <c r="C252" s="52" t="s">
        <v>323</v>
      </c>
      <c r="D252" s="92">
        <v>43922</v>
      </c>
      <c r="E252" s="70" t="s">
        <v>106</v>
      </c>
      <c r="F252" s="91" t="s">
        <v>325</v>
      </c>
      <c r="G252" s="91" t="s">
        <v>37</v>
      </c>
      <c r="H252" s="72">
        <v>597000000</v>
      </c>
      <c r="I252" s="72">
        <v>597000000</v>
      </c>
      <c r="J252" s="70" t="s">
        <v>39</v>
      </c>
      <c r="K252" s="123" t="s">
        <v>39</v>
      </c>
      <c r="L252" s="128" t="s">
        <v>321</v>
      </c>
    </row>
    <row r="253" spans="2:12" ht="24" customHeight="1">
      <c r="B253" s="77" t="s">
        <v>326</v>
      </c>
      <c r="C253" s="52" t="s">
        <v>327</v>
      </c>
      <c r="D253" s="92">
        <v>43891</v>
      </c>
      <c r="E253" s="70" t="s">
        <v>324</v>
      </c>
      <c r="F253" s="91" t="s">
        <v>93</v>
      </c>
      <c r="G253" s="91" t="s">
        <v>37</v>
      </c>
      <c r="H253" s="72">
        <v>282451770</v>
      </c>
      <c r="I253" s="72">
        <v>282451770</v>
      </c>
      <c r="J253" s="70" t="s">
        <v>39</v>
      </c>
      <c r="K253" s="123" t="s">
        <v>39</v>
      </c>
      <c r="L253" s="128" t="s">
        <v>321</v>
      </c>
    </row>
    <row r="254" spans="2:12" ht="36">
      <c r="B254" s="89">
        <v>84131500</v>
      </c>
      <c r="C254" s="52" t="s">
        <v>328</v>
      </c>
      <c r="D254" s="92">
        <v>43922</v>
      </c>
      <c r="E254" s="70" t="s">
        <v>106</v>
      </c>
      <c r="F254" s="126" t="s">
        <v>329</v>
      </c>
      <c r="G254" s="126" t="s">
        <v>37</v>
      </c>
      <c r="H254" s="49">
        <v>195335454</v>
      </c>
      <c r="I254" s="49">
        <v>195335454</v>
      </c>
      <c r="J254" s="55" t="s">
        <v>39</v>
      </c>
      <c r="K254" s="123" t="s">
        <v>39</v>
      </c>
      <c r="L254" s="128" t="s">
        <v>321</v>
      </c>
    </row>
    <row r="255" spans="2:12" ht="72">
      <c r="B255" s="89">
        <v>78111500</v>
      </c>
      <c r="C255" s="52" t="s">
        <v>330</v>
      </c>
      <c r="D255" s="92">
        <v>43862</v>
      </c>
      <c r="E255" s="55" t="s">
        <v>50</v>
      </c>
      <c r="F255" s="126" t="s">
        <v>84</v>
      </c>
      <c r="G255" s="126" t="s">
        <v>331</v>
      </c>
      <c r="H255" s="49">
        <v>220000000</v>
      </c>
      <c r="I255" s="49">
        <v>220000000</v>
      </c>
      <c r="J255" s="55" t="s">
        <v>39</v>
      </c>
      <c r="K255" s="123" t="s">
        <v>39</v>
      </c>
      <c r="L255" s="128" t="s">
        <v>321</v>
      </c>
    </row>
    <row r="256" spans="2:12" ht="36">
      <c r="B256" s="89">
        <v>20102301</v>
      </c>
      <c r="C256" s="52" t="s">
        <v>332</v>
      </c>
      <c r="D256" s="92">
        <v>43922</v>
      </c>
      <c r="E256" s="55" t="s">
        <v>341</v>
      </c>
      <c r="F256" s="126" t="s">
        <v>329</v>
      </c>
      <c r="G256" s="126" t="s">
        <v>333</v>
      </c>
      <c r="H256" s="49">
        <v>36000000</v>
      </c>
      <c r="I256" s="49">
        <v>36000000</v>
      </c>
      <c r="J256" s="55" t="s">
        <v>39</v>
      </c>
      <c r="K256" s="123" t="s">
        <v>39</v>
      </c>
      <c r="L256" s="128" t="s">
        <v>321</v>
      </c>
    </row>
    <row r="257" spans="2:12" ht="36">
      <c r="B257" s="89">
        <v>78102200</v>
      </c>
      <c r="C257" s="52" t="s">
        <v>334</v>
      </c>
      <c r="D257" s="92">
        <v>43891</v>
      </c>
      <c r="E257" s="55" t="s">
        <v>324</v>
      </c>
      <c r="F257" s="126" t="s">
        <v>329</v>
      </c>
      <c r="G257" s="126" t="s">
        <v>331</v>
      </c>
      <c r="H257" s="49">
        <v>110000000</v>
      </c>
      <c r="I257" s="49">
        <v>110000000</v>
      </c>
      <c r="J257" s="55" t="s">
        <v>39</v>
      </c>
      <c r="K257" s="123" t="s">
        <v>39</v>
      </c>
      <c r="L257" s="128" t="s">
        <v>381</v>
      </c>
    </row>
    <row r="258" spans="2:12" ht="36">
      <c r="B258" s="89">
        <v>78101800</v>
      </c>
      <c r="C258" s="52" t="s">
        <v>335</v>
      </c>
      <c r="D258" s="92">
        <v>43845</v>
      </c>
      <c r="E258" s="55" t="s">
        <v>336</v>
      </c>
      <c r="F258" s="126" t="s">
        <v>382</v>
      </c>
      <c r="G258" s="126" t="s">
        <v>331</v>
      </c>
      <c r="H258" s="49">
        <v>50000000</v>
      </c>
      <c r="I258" s="49">
        <v>50000000</v>
      </c>
      <c r="J258" s="55" t="s">
        <v>39</v>
      </c>
      <c r="K258" s="123" t="s">
        <v>39</v>
      </c>
      <c r="L258" s="128" t="s">
        <v>381</v>
      </c>
    </row>
    <row r="259" spans="2:12" ht="48">
      <c r="B259" s="77">
        <v>72102900</v>
      </c>
      <c r="C259" s="52" t="s">
        <v>337</v>
      </c>
      <c r="D259" s="92">
        <v>43845</v>
      </c>
      <c r="E259" s="70" t="s">
        <v>264</v>
      </c>
      <c r="F259" s="91" t="s">
        <v>93</v>
      </c>
      <c r="G259" s="91" t="s">
        <v>331</v>
      </c>
      <c r="H259" s="72">
        <v>150000000</v>
      </c>
      <c r="I259" s="72">
        <v>150000000</v>
      </c>
      <c r="J259" s="70" t="s">
        <v>39</v>
      </c>
      <c r="K259" s="123" t="s">
        <v>39</v>
      </c>
      <c r="L259" s="128" t="s">
        <v>381</v>
      </c>
    </row>
    <row r="260" spans="2:12" ht="36">
      <c r="B260" s="77">
        <v>78181500</v>
      </c>
      <c r="C260" s="52" t="s">
        <v>383</v>
      </c>
      <c r="D260" s="92">
        <v>43845</v>
      </c>
      <c r="E260" s="70" t="s">
        <v>246</v>
      </c>
      <c r="F260" s="91" t="s">
        <v>329</v>
      </c>
      <c r="G260" s="91" t="s">
        <v>370</v>
      </c>
      <c r="H260" s="72">
        <v>60000000</v>
      </c>
      <c r="I260" s="72">
        <v>60000000</v>
      </c>
      <c r="J260" s="70" t="s">
        <v>39</v>
      </c>
      <c r="K260" s="123" t="s">
        <v>39</v>
      </c>
      <c r="L260" s="128" t="s">
        <v>381</v>
      </c>
    </row>
    <row r="261" spans="2:12" ht="36">
      <c r="B261" s="77">
        <v>78181500</v>
      </c>
      <c r="C261" s="52" t="s">
        <v>338</v>
      </c>
      <c r="D261" s="92">
        <v>43862</v>
      </c>
      <c r="E261" s="70" t="s">
        <v>106</v>
      </c>
      <c r="F261" s="91" t="s">
        <v>384</v>
      </c>
      <c r="G261" s="91" t="s">
        <v>37</v>
      </c>
      <c r="H261" s="72">
        <v>60000000</v>
      </c>
      <c r="I261" s="72">
        <v>60000000</v>
      </c>
      <c r="J261" s="70" t="s">
        <v>39</v>
      </c>
      <c r="K261" s="123" t="s">
        <v>39</v>
      </c>
      <c r="L261" s="128" t="s">
        <v>381</v>
      </c>
    </row>
    <row r="262" spans="2:12" ht="36">
      <c r="B262" s="77">
        <v>78181500</v>
      </c>
      <c r="C262" s="52" t="s">
        <v>385</v>
      </c>
      <c r="D262" s="92">
        <v>43891</v>
      </c>
      <c r="E262" s="70" t="s">
        <v>74</v>
      </c>
      <c r="F262" s="91" t="s">
        <v>346</v>
      </c>
      <c r="G262" s="91" t="s">
        <v>37</v>
      </c>
      <c r="H262" s="49">
        <v>8000000</v>
      </c>
      <c r="I262" s="49">
        <v>8000000</v>
      </c>
      <c r="J262" s="70" t="s">
        <v>39</v>
      </c>
      <c r="K262" s="123" t="s">
        <v>39</v>
      </c>
      <c r="L262" s="128" t="s">
        <v>381</v>
      </c>
    </row>
    <row r="263" spans="2:12" ht="36">
      <c r="B263" s="77">
        <v>72101516</v>
      </c>
      <c r="C263" s="52" t="s">
        <v>339</v>
      </c>
      <c r="D263" s="92">
        <v>44075</v>
      </c>
      <c r="E263" s="70" t="s">
        <v>90</v>
      </c>
      <c r="F263" s="91" t="s">
        <v>346</v>
      </c>
      <c r="G263" s="91" t="s">
        <v>273</v>
      </c>
      <c r="H263" s="72">
        <v>7000000</v>
      </c>
      <c r="I263" s="72">
        <v>7000000</v>
      </c>
      <c r="J263" s="70" t="s">
        <v>39</v>
      </c>
      <c r="K263" s="123" t="s">
        <v>39</v>
      </c>
      <c r="L263" s="128" t="s">
        <v>381</v>
      </c>
    </row>
    <row r="264" spans="2:12" ht="36">
      <c r="B264" s="89">
        <v>80141607</v>
      </c>
      <c r="C264" s="71" t="s">
        <v>340</v>
      </c>
      <c r="D264" s="92">
        <v>43983</v>
      </c>
      <c r="E264" s="70" t="s">
        <v>341</v>
      </c>
      <c r="F264" s="91" t="s">
        <v>93</v>
      </c>
      <c r="G264" s="91" t="s">
        <v>331</v>
      </c>
      <c r="H264" s="72">
        <v>70000000</v>
      </c>
      <c r="I264" s="72">
        <v>70000000</v>
      </c>
      <c r="J264" s="70" t="s">
        <v>39</v>
      </c>
      <c r="K264" s="123" t="s">
        <v>39</v>
      </c>
      <c r="L264" s="128" t="s">
        <v>381</v>
      </c>
    </row>
    <row r="265" spans="2:12" ht="36">
      <c r="B265" s="77" t="s">
        <v>342</v>
      </c>
      <c r="C265" s="71" t="s">
        <v>343</v>
      </c>
      <c r="D265" s="92">
        <v>43983</v>
      </c>
      <c r="E265" s="70" t="s">
        <v>74</v>
      </c>
      <c r="F265" s="91" t="s">
        <v>346</v>
      </c>
      <c r="G265" s="91" t="s">
        <v>331</v>
      </c>
      <c r="H265" s="72">
        <v>10000000</v>
      </c>
      <c r="I265" s="72">
        <v>10000000</v>
      </c>
      <c r="J265" s="70" t="s">
        <v>39</v>
      </c>
      <c r="K265" s="123" t="s">
        <v>39</v>
      </c>
      <c r="L265" s="128" t="s">
        <v>381</v>
      </c>
    </row>
    <row r="266" spans="2:12" ht="36">
      <c r="B266" s="89">
        <v>78181701</v>
      </c>
      <c r="C266" s="52" t="s">
        <v>386</v>
      </c>
      <c r="D266" s="92">
        <v>43891</v>
      </c>
      <c r="E266" s="70" t="s">
        <v>74</v>
      </c>
      <c r="F266" s="126" t="s">
        <v>387</v>
      </c>
      <c r="G266" s="126" t="s">
        <v>331</v>
      </c>
      <c r="H266" s="49">
        <v>230000000</v>
      </c>
      <c r="I266" s="49">
        <v>230000000</v>
      </c>
      <c r="J266" s="55" t="s">
        <v>39</v>
      </c>
      <c r="K266" s="123" t="s">
        <v>39</v>
      </c>
      <c r="L266" s="128" t="s">
        <v>381</v>
      </c>
    </row>
    <row r="267" spans="2:12" ht="36">
      <c r="B267" s="77">
        <v>82111904</v>
      </c>
      <c r="C267" s="52" t="s">
        <v>344</v>
      </c>
      <c r="D267" s="92">
        <v>44105</v>
      </c>
      <c r="E267" s="70" t="s">
        <v>99</v>
      </c>
      <c r="F267" s="91" t="s">
        <v>36</v>
      </c>
      <c r="G267" s="91" t="s">
        <v>37</v>
      </c>
      <c r="H267" s="72">
        <v>350000</v>
      </c>
      <c r="I267" s="72">
        <v>350000</v>
      </c>
      <c r="J267" s="70" t="s">
        <v>39</v>
      </c>
      <c r="K267" s="123" t="s">
        <v>39</v>
      </c>
      <c r="L267" s="128" t="s">
        <v>381</v>
      </c>
    </row>
    <row r="268" spans="2:12" ht="36">
      <c r="B268" s="77">
        <v>72101506</v>
      </c>
      <c r="C268" s="71" t="s">
        <v>345</v>
      </c>
      <c r="D268" s="92">
        <v>43831</v>
      </c>
      <c r="E268" s="70" t="s">
        <v>74</v>
      </c>
      <c r="F268" s="91" t="s">
        <v>346</v>
      </c>
      <c r="G268" s="91" t="s">
        <v>261</v>
      </c>
      <c r="H268" s="72">
        <v>10000000</v>
      </c>
      <c r="I268" s="72">
        <v>10000000</v>
      </c>
      <c r="J268" s="70" t="s">
        <v>39</v>
      </c>
      <c r="K268" s="123" t="s">
        <v>39</v>
      </c>
      <c r="L268" s="128" t="s">
        <v>381</v>
      </c>
    </row>
    <row r="269" spans="2:12" ht="36">
      <c r="B269" s="77">
        <v>81112306</v>
      </c>
      <c r="C269" s="143" t="s">
        <v>388</v>
      </c>
      <c r="D269" s="92">
        <v>43862</v>
      </c>
      <c r="E269" s="70" t="s">
        <v>74</v>
      </c>
      <c r="F269" s="91" t="s">
        <v>346</v>
      </c>
      <c r="G269" s="126" t="s">
        <v>347</v>
      </c>
      <c r="H269" s="72">
        <v>30000000</v>
      </c>
      <c r="I269" s="72">
        <v>30000000</v>
      </c>
      <c r="J269" s="70" t="s">
        <v>39</v>
      </c>
      <c r="K269" s="123" t="s">
        <v>39</v>
      </c>
      <c r="L269" s="128" t="s">
        <v>381</v>
      </c>
    </row>
    <row r="270" spans="2:12" ht="36">
      <c r="B270" s="77">
        <v>44103105</v>
      </c>
      <c r="C270" s="71" t="s">
        <v>348</v>
      </c>
      <c r="D270" s="92">
        <v>43862</v>
      </c>
      <c r="E270" s="70" t="s">
        <v>106</v>
      </c>
      <c r="F270" s="91" t="s">
        <v>346</v>
      </c>
      <c r="G270" s="91" t="s">
        <v>37</v>
      </c>
      <c r="H270" s="72">
        <v>34000000</v>
      </c>
      <c r="I270" s="72">
        <v>34000000</v>
      </c>
      <c r="J270" s="70" t="s">
        <v>39</v>
      </c>
      <c r="K270" s="123" t="s">
        <v>39</v>
      </c>
      <c r="L270" s="128" t="s">
        <v>381</v>
      </c>
    </row>
    <row r="271" spans="2:12" ht="36">
      <c r="B271" s="77">
        <v>78141500</v>
      </c>
      <c r="C271" s="52" t="s">
        <v>349</v>
      </c>
      <c r="D271" s="92">
        <v>43845</v>
      </c>
      <c r="E271" s="70" t="s">
        <v>52</v>
      </c>
      <c r="F271" s="91" t="s">
        <v>36</v>
      </c>
      <c r="G271" s="91" t="s">
        <v>37</v>
      </c>
      <c r="H271" s="72">
        <v>2500000</v>
      </c>
      <c r="I271" s="72">
        <v>2500000</v>
      </c>
      <c r="J271" s="70" t="s">
        <v>39</v>
      </c>
      <c r="K271" s="123" t="s">
        <v>39</v>
      </c>
      <c r="L271" s="128" t="s">
        <v>381</v>
      </c>
    </row>
    <row r="272" spans="2:12" ht="36">
      <c r="B272" s="77">
        <v>72101511</v>
      </c>
      <c r="C272" s="52" t="s">
        <v>389</v>
      </c>
      <c r="D272" s="92">
        <v>43845</v>
      </c>
      <c r="E272" s="70" t="s">
        <v>50</v>
      </c>
      <c r="F272" s="91" t="s">
        <v>91</v>
      </c>
      <c r="G272" s="91" t="s">
        <v>273</v>
      </c>
      <c r="H272" s="72">
        <v>35000000</v>
      </c>
      <c r="I272" s="72">
        <v>35000000</v>
      </c>
      <c r="J272" s="70" t="s">
        <v>39</v>
      </c>
      <c r="K272" s="123" t="s">
        <v>39</v>
      </c>
      <c r="L272" s="128" t="s">
        <v>381</v>
      </c>
    </row>
    <row r="273" spans="2:12" ht="240">
      <c r="B273" s="77" t="s">
        <v>350</v>
      </c>
      <c r="C273" s="71" t="s">
        <v>390</v>
      </c>
      <c r="D273" s="92">
        <v>43952</v>
      </c>
      <c r="E273" s="70" t="s">
        <v>183</v>
      </c>
      <c r="F273" s="91" t="s">
        <v>93</v>
      </c>
      <c r="G273" s="91" t="s">
        <v>347</v>
      </c>
      <c r="H273" s="72">
        <v>77633863</v>
      </c>
      <c r="I273" s="72">
        <v>77633863</v>
      </c>
      <c r="J273" s="70" t="s">
        <v>39</v>
      </c>
      <c r="K273" s="123" t="s">
        <v>39</v>
      </c>
      <c r="L273" s="128" t="s">
        <v>381</v>
      </c>
    </row>
    <row r="274" spans="2:12" ht="240">
      <c r="B274" s="77" t="s">
        <v>350</v>
      </c>
      <c r="C274" s="71" t="s">
        <v>351</v>
      </c>
      <c r="D274" s="92">
        <v>43891</v>
      </c>
      <c r="E274" s="70" t="s">
        <v>106</v>
      </c>
      <c r="F274" s="91" t="s">
        <v>91</v>
      </c>
      <c r="G274" s="91" t="s">
        <v>352</v>
      </c>
      <c r="H274" s="72">
        <v>200000000</v>
      </c>
      <c r="I274" s="72">
        <v>200000000</v>
      </c>
      <c r="J274" s="70" t="s">
        <v>39</v>
      </c>
      <c r="K274" s="123" t="s">
        <v>39</v>
      </c>
      <c r="L274" s="128" t="s">
        <v>381</v>
      </c>
    </row>
    <row r="275" spans="2:12" ht="36">
      <c r="B275" s="163" t="s">
        <v>353</v>
      </c>
      <c r="C275" s="158" t="s">
        <v>391</v>
      </c>
      <c r="D275" s="164">
        <v>43922</v>
      </c>
      <c r="E275" s="160" t="s">
        <v>354</v>
      </c>
      <c r="F275" s="165" t="s">
        <v>93</v>
      </c>
      <c r="G275" s="165" t="s">
        <v>331</v>
      </c>
      <c r="H275" s="161">
        <v>70000000</v>
      </c>
      <c r="I275" s="161">
        <v>70000000</v>
      </c>
      <c r="J275" s="160" t="s">
        <v>39</v>
      </c>
      <c r="K275" s="166" t="s">
        <v>39</v>
      </c>
      <c r="L275" s="162" t="s">
        <v>381</v>
      </c>
    </row>
    <row r="276" spans="2:12" ht="48">
      <c r="B276" s="75">
        <v>76121900</v>
      </c>
      <c r="C276" s="174" t="s">
        <v>355</v>
      </c>
      <c r="D276" s="129">
        <v>43862</v>
      </c>
      <c r="E276" s="80" t="s">
        <v>52</v>
      </c>
      <c r="F276" s="91" t="s">
        <v>93</v>
      </c>
      <c r="G276" s="91" t="s">
        <v>331</v>
      </c>
      <c r="H276" s="72">
        <v>70000000</v>
      </c>
      <c r="I276" s="72">
        <v>70000000</v>
      </c>
      <c r="J276" s="70" t="s">
        <v>39</v>
      </c>
      <c r="K276" s="55" t="s">
        <v>39</v>
      </c>
      <c r="L276" s="52" t="s">
        <v>381</v>
      </c>
    </row>
    <row r="277" spans="2:12" ht="36">
      <c r="B277" s="167">
        <v>80111600</v>
      </c>
      <c r="C277" s="168" t="s">
        <v>356</v>
      </c>
      <c r="D277" s="169">
        <v>43831</v>
      </c>
      <c r="E277" s="170" t="s">
        <v>35</v>
      </c>
      <c r="F277" s="171" t="s">
        <v>36</v>
      </c>
      <c r="G277" s="171" t="s">
        <v>37</v>
      </c>
      <c r="H277" s="172">
        <v>61056270</v>
      </c>
      <c r="I277" s="172">
        <v>61056270</v>
      </c>
      <c r="J277" s="173" t="s">
        <v>39</v>
      </c>
      <c r="K277" s="123" t="s">
        <v>39</v>
      </c>
      <c r="L277" s="128" t="s">
        <v>357</v>
      </c>
    </row>
    <row r="278" spans="2:12" ht="36">
      <c r="B278" s="144">
        <v>80111600</v>
      </c>
      <c r="C278" s="147" t="s">
        <v>392</v>
      </c>
      <c r="D278" s="148">
        <v>43831</v>
      </c>
      <c r="E278" s="149" t="s">
        <v>35</v>
      </c>
      <c r="F278" s="150" t="s">
        <v>36</v>
      </c>
      <c r="G278" s="150" t="s">
        <v>37</v>
      </c>
      <c r="H278" s="152">
        <v>45000000</v>
      </c>
      <c r="I278" s="152">
        <v>45000000</v>
      </c>
      <c r="J278" s="151" t="s">
        <v>39</v>
      </c>
      <c r="K278" s="123" t="s">
        <v>39</v>
      </c>
      <c r="L278" s="128" t="s">
        <v>357</v>
      </c>
    </row>
    <row r="279" spans="2:12" ht="36">
      <c r="B279" s="144" t="s">
        <v>496</v>
      </c>
      <c r="C279" s="71" t="s">
        <v>393</v>
      </c>
      <c r="D279" s="153">
        <v>43831</v>
      </c>
      <c r="E279" s="145" t="s">
        <v>35</v>
      </c>
      <c r="F279" s="150" t="s">
        <v>36</v>
      </c>
      <c r="G279" s="150" t="s">
        <v>37</v>
      </c>
      <c r="H279" s="72">
        <v>8000000</v>
      </c>
      <c r="I279" s="72">
        <v>8000000</v>
      </c>
      <c r="J279" s="151" t="s">
        <v>39</v>
      </c>
      <c r="K279" s="123" t="s">
        <v>39</v>
      </c>
      <c r="L279" s="128" t="s">
        <v>357</v>
      </c>
    </row>
    <row r="280" spans="2:12" ht="36">
      <c r="B280" s="144">
        <v>80111600</v>
      </c>
      <c r="C280" s="71" t="s">
        <v>358</v>
      </c>
      <c r="D280" s="153">
        <v>43862</v>
      </c>
      <c r="E280" s="145" t="s">
        <v>50</v>
      </c>
      <c r="F280" s="150" t="s">
        <v>36</v>
      </c>
      <c r="G280" s="150" t="s">
        <v>37</v>
      </c>
      <c r="H280" s="72">
        <v>35000000</v>
      </c>
      <c r="I280" s="72">
        <v>35000000</v>
      </c>
      <c r="J280" s="151" t="s">
        <v>39</v>
      </c>
      <c r="K280" s="123" t="s">
        <v>39</v>
      </c>
      <c r="L280" s="128" t="s">
        <v>357</v>
      </c>
    </row>
    <row r="281" spans="2:12" ht="48">
      <c r="B281" s="144" t="s">
        <v>497</v>
      </c>
      <c r="C281" s="71" t="s">
        <v>359</v>
      </c>
      <c r="D281" s="153">
        <v>43862</v>
      </c>
      <c r="E281" s="145" t="s">
        <v>50</v>
      </c>
      <c r="F281" s="154" t="s">
        <v>36</v>
      </c>
      <c r="G281" s="155" t="s">
        <v>37</v>
      </c>
      <c r="H281" s="72">
        <v>60000000</v>
      </c>
      <c r="I281" s="72">
        <v>60000000</v>
      </c>
      <c r="J281" s="151" t="s">
        <v>39</v>
      </c>
      <c r="K281" s="123" t="s">
        <v>39</v>
      </c>
      <c r="L281" s="128" t="s">
        <v>357</v>
      </c>
    </row>
    <row r="282" spans="2:12" ht="36">
      <c r="B282" s="144" t="s">
        <v>496</v>
      </c>
      <c r="C282" s="71" t="s">
        <v>360</v>
      </c>
      <c r="D282" s="148">
        <v>43862</v>
      </c>
      <c r="E282" s="149" t="s">
        <v>35</v>
      </c>
      <c r="F282" s="154" t="s">
        <v>394</v>
      </c>
      <c r="G282" s="154" t="s">
        <v>273</v>
      </c>
      <c r="H282" s="72">
        <v>430000000</v>
      </c>
      <c r="I282" s="72">
        <v>430000000</v>
      </c>
      <c r="J282" s="149" t="s">
        <v>39</v>
      </c>
      <c r="K282" s="123" t="s">
        <v>39</v>
      </c>
      <c r="L282" s="128" t="s">
        <v>357</v>
      </c>
    </row>
    <row r="283" spans="2:12" ht="36">
      <c r="B283" s="144" t="s">
        <v>498</v>
      </c>
      <c r="C283" s="71" t="s">
        <v>361</v>
      </c>
      <c r="D283" s="153">
        <v>43862</v>
      </c>
      <c r="E283" s="145" t="s">
        <v>50</v>
      </c>
      <c r="F283" s="155" t="s">
        <v>362</v>
      </c>
      <c r="G283" s="156" t="s">
        <v>37</v>
      </c>
      <c r="H283" s="72">
        <v>85000000</v>
      </c>
      <c r="I283" s="72">
        <v>85000000</v>
      </c>
      <c r="J283" s="149" t="s">
        <v>39</v>
      </c>
      <c r="K283" s="123" t="s">
        <v>39</v>
      </c>
      <c r="L283" s="128" t="s">
        <v>357</v>
      </c>
    </row>
    <row r="284" spans="2:12" ht="36">
      <c r="B284" s="144">
        <v>77101801</v>
      </c>
      <c r="C284" s="71" t="s">
        <v>395</v>
      </c>
      <c r="D284" s="153">
        <v>43922</v>
      </c>
      <c r="E284" s="145" t="s">
        <v>363</v>
      </c>
      <c r="F284" s="156" t="s">
        <v>362</v>
      </c>
      <c r="G284" s="156" t="s">
        <v>37</v>
      </c>
      <c r="H284" s="72">
        <v>130000000</v>
      </c>
      <c r="I284" s="72">
        <v>130000000</v>
      </c>
      <c r="J284" s="145" t="s">
        <v>39</v>
      </c>
      <c r="K284" s="123" t="s">
        <v>39</v>
      </c>
      <c r="L284" s="128" t="s">
        <v>357</v>
      </c>
    </row>
    <row r="285" spans="2:12" ht="48">
      <c r="B285" s="144" t="s">
        <v>499</v>
      </c>
      <c r="C285" s="71" t="s">
        <v>364</v>
      </c>
      <c r="D285" s="153">
        <v>43891</v>
      </c>
      <c r="E285" s="145" t="s">
        <v>95</v>
      </c>
      <c r="F285" s="146" t="s">
        <v>362</v>
      </c>
      <c r="G285" s="156" t="s">
        <v>37</v>
      </c>
      <c r="H285" s="72">
        <v>83000000</v>
      </c>
      <c r="I285" s="72">
        <v>83000000</v>
      </c>
      <c r="J285" s="145" t="s">
        <v>39</v>
      </c>
      <c r="K285" s="123" t="s">
        <v>39</v>
      </c>
      <c r="L285" s="128" t="s">
        <v>357</v>
      </c>
    </row>
    <row r="286" spans="2:12" ht="24">
      <c r="B286" s="157" t="s">
        <v>500</v>
      </c>
      <c r="C286" s="158" t="s">
        <v>365</v>
      </c>
      <c r="D286" s="159">
        <v>43831</v>
      </c>
      <c r="E286" s="160" t="s">
        <v>366</v>
      </c>
      <c r="F286" s="158" t="s">
        <v>346</v>
      </c>
      <c r="G286" s="158" t="s">
        <v>261</v>
      </c>
      <c r="H286" s="161">
        <v>40000000</v>
      </c>
      <c r="I286" s="161">
        <v>40000000</v>
      </c>
      <c r="J286" s="160" t="s">
        <v>39</v>
      </c>
      <c r="K286" s="123" t="s">
        <v>39</v>
      </c>
      <c r="L286" s="162" t="s">
        <v>367</v>
      </c>
    </row>
    <row r="287" spans="2:12" ht="24">
      <c r="B287" s="70">
        <v>80131500</v>
      </c>
      <c r="C287" s="70" t="s">
        <v>368</v>
      </c>
      <c r="D287" s="92">
        <v>43831</v>
      </c>
      <c r="E287" s="70" t="s">
        <v>52</v>
      </c>
      <c r="F287" s="71" t="s">
        <v>346</v>
      </c>
      <c r="G287" s="71" t="s">
        <v>261</v>
      </c>
      <c r="H287" s="72">
        <v>88128000</v>
      </c>
      <c r="I287" s="72">
        <v>88128000</v>
      </c>
      <c r="J287" s="70" t="s">
        <v>39</v>
      </c>
      <c r="K287" s="55" t="s">
        <v>39</v>
      </c>
      <c r="L287" s="52" t="s">
        <v>396</v>
      </c>
    </row>
    <row r="288" spans="2:12" ht="36">
      <c r="B288" s="70">
        <v>43231500</v>
      </c>
      <c r="C288" s="70" t="s">
        <v>397</v>
      </c>
      <c r="D288" s="92">
        <v>43891</v>
      </c>
      <c r="E288" s="70" t="s">
        <v>106</v>
      </c>
      <c r="F288" s="71" t="s">
        <v>362</v>
      </c>
      <c r="G288" s="71" t="s">
        <v>261</v>
      </c>
      <c r="H288" s="72">
        <v>300000000</v>
      </c>
      <c r="I288" s="72">
        <v>300000000</v>
      </c>
      <c r="J288" s="70" t="s">
        <v>39</v>
      </c>
      <c r="K288" s="55" t="s">
        <v>39</v>
      </c>
      <c r="L288" s="52" t="s">
        <v>398</v>
      </c>
    </row>
    <row r="289" spans="2:12" ht="25.5" customHeight="1">
      <c r="B289" s="30">
        <v>77111500</v>
      </c>
      <c r="C289" s="70" t="s">
        <v>399</v>
      </c>
      <c r="D289" s="129">
        <v>43862</v>
      </c>
      <c r="E289" s="30" t="s">
        <v>74</v>
      </c>
      <c r="F289" s="75" t="s">
        <v>91</v>
      </c>
      <c r="G289" s="91" t="s">
        <v>331</v>
      </c>
      <c r="H289" s="72" t="s">
        <v>369</v>
      </c>
      <c r="I289" s="72" t="s">
        <v>369</v>
      </c>
      <c r="J289" s="70" t="s">
        <v>39</v>
      </c>
      <c r="K289" s="55" t="s">
        <v>39</v>
      </c>
      <c r="L289" s="52" t="s">
        <v>381</v>
      </c>
    </row>
    <row r="290" spans="2:12" ht="24">
      <c r="B290" s="30">
        <v>72151000</v>
      </c>
      <c r="C290" s="30" t="s">
        <v>400</v>
      </c>
      <c r="D290" s="29">
        <v>43831</v>
      </c>
      <c r="E290" s="30" t="s">
        <v>52</v>
      </c>
      <c r="F290" s="30" t="s">
        <v>401</v>
      </c>
      <c r="G290" s="20" t="s">
        <v>37</v>
      </c>
      <c r="H290" s="95">
        <v>6750000</v>
      </c>
      <c r="I290" s="95">
        <v>6750000</v>
      </c>
      <c r="J290" s="19" t="s">
        <v>38</v>
      </c>
      <c r="K290" s="26" t="s">
        <v>39</v>
      </c>
      <c r="L290" s="23" t="s">
        <v>47</v>
      </c>
    </row>
    <row r="291" spans="2:12" ht="24">
      <c r="B291" s="30">
        <v>72151000</v>
      </c>
      <c r="C291" s="30" t="s">
        <v>402</v>
      </c>
      <c r="D291" s="29">
        <v>43831</v>
      </c>
      <c r="E291" s="30" t="s">
        <v>52</v>
      </c>
      <c r="F291" s="30" t="s">
        <v>401</v>
      </c>
      <c r="G291" s="20" t="s">
        <v>37</v>
      </c>
      <c r="H291" s="95">
        <v>3960000</v>
      </c>
      <c r="I291" s="95">
        <v>3960000</v>
      </c>
      <c r="J291" s="19" t="s">
        <v>38</v>
      </c>
      <c r="K291" s="26" t="s">
        <v>39</v>
      </c>
      <c r="L291" s="23" t="s">
        <v>47</v>
      </c>
    </row>
  </sheetData>
  <sheetProtection/>
  <autoFilter ref="B18:L291"/>
  <mergeCells count="2">
    <mergeCell ref="F9:I9"/>
    <mergeCell ref="F11:I11"/>
  </mergeCells>
  <dataValidations count="2">
    <dataValidation operator="greaterThanOrEqual" allowBlank="1" showInputMessage="1" showErrorMessage="1" sqref="C204:C206"/>
    <dataValidation type="decimal" operator="greaterThanOrEqual" allowBlank="1" showInputMessage="1" showErrorMessage="1" sqref="H204:I207">
      <formula1>-1000000000000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 Moreno</dc:creator>
  <cp:keywords/>
  <dc:description/>
  <cp:lastModifiedBy>Adrana Marisol Muñoz</cp:lastModifiedBy>
  <cp:lastPrinted>2020-01-02T15:52:16Z</cp:lastPrinted>
  <dcterms:created xsi:type="dcterms:W3CDTF">2019-12-10T22:36:16Z</dcterms:created>
  <dcterms:modified xsi:type="dcterms:W3CDTF">2020-01-31T00:44:58Z</dcterms:modified>
  <cp:category/>
  <cp:version/>
  <cp:contentType/>
  <cp:contentStatus/>
</cp:coreProperties>
</file>