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firstSheet="74" activeTab="51"/>
  </bookViews>
  <sheets>
    <sheet name="Aldana 2011" sheetId="1" r:id="rId1"/>
    <sheet name="ARBOLEDA2010" sheetId="2" r:id="rId2"/>
    <sheet name="Ancuya 2011" sheetId="3" r:id="rId3"/>
    <sheet name="Barbacoas 2011" sheetId="4" r:id="rId4"/>
    <sheet name="Buesaco 2010" sheetId="5" r:id="rId5"/>
    <sheet name="Belèn 2010" sheetId="6" r:id="rId6"/>
    <sheet name="SANCARLOSE.S.E 2009 " sheetId="7" r:id="rId7"/>
    <sheet name="Colon Genova certificacion 800" sheetId="8" r:id="rId8"/>
    <sheet name="Colon Genova 2010" sheetId="9" r:id="rId9"/>
    <sheet name="Consaca2010" sheetId="10" r:id="rId10"/>
    <sheet name="CuaspudCarlosama2010" sheetId="11" r:id="rId11"/>
    <sheet name="CUMBAL 2010" sheetId="12" r:id="rId12"/>
    <sheet name="Cumbitara 2010 certificacion NI" sheetId="13" r:id="rId13"/>
    <sheet name="Cumbitara 2010" sheetId="14" r:id="rId14"/>
    <sheet name="CHACHAGUI 2010" sheetId="15" r:id="rId15"/>
    <sheet name="DIRECCIONLOCALDESALUD 2010" sheetId="16" r:id="rId16"/>
    <sheet name="ESE PASTO SALUD 2010" sheetId="17" r:id="rId17"/>
    <sheet name="EL CONTADERO2010" sheetId="18" r:id="rId18"/>
    <sheet name="El Charco2010" sheetId="19" r:id="rId19"/>
    <sheet name="EL TABLON DE GOMEZ 2010" sheetId="20" r:id="rId20"/>
    <sheet name="El Tambo 2011" sheetId="21" r:id="rId21"/>
    <sheet name="Francisco Pizarro2010" sheetId="22" r:id="rId22"/>
    <sheet name="Funes 2009" sheetId="23" r:id="rId23"/>
    <sheet name="Guachucal 2010" sheetId="24" r:id="rId24"/>
    <sheet name="Guaitarilla2009" sheetId="25" r:id="rId25"/>
    <sheet name="Gualmatan2009" sheetId="26" r:id="rId26"/>
    <sheet name="Iles ultimo 2010" sheetId="27" r:id="rId27"/>
    <sheet name="IMUES2010" sheetId="28" r:id="rId28"/>
    <sheet name="H Civil de Ipiales 2011" sheetId="29" r:id="rId29"/>
    <sheet name="Iles2009" sheetId="30" r:id="rId30"/>
    <sheet name="IpialesSecMpalSalud 2010" sheetId="31" r:id="rId31"/>
    <sheet name="INS.DEPT.SALUD NARIÑO" sheetId="32" r:id="rId32"/>
    <sheet name="LA CRUZ ULTIMO 2010" sheetId="33" r:id="rId33"/>
    <sheet name="LA LLAMADA2010" sheetId="34" r:id="rId34"/>
    <sheet name="LA FLORIDA 2010" sheetId="35" r:id="rId35"/>
    <sheet name="La Uniòn" sheetId="36" r:id="rId36"/>
    <sheet name="Ultimo EduardoS La Union 2010" sheetId="37" r:id="rId37"/>
    <sheet name="La Union2005" sheetId="38" r:id="rId38"/>
    <sheet name="LEIVA2010" sheetId="39" r:id="rId39"/>
    <sheet name="Luis Acosta La Union 2010" sheetId="40" r:id="rId40"/>
    <sheet name="Linares" sheetId="41" r:id="rId41"/>
    <sheet name="Juan Pablo II Linares 2010" sheetId="42" r:id="rId42"/>
    <sheet name="Los Andes" sheetId="43" r:id="rId43"/>
    <sheet name="Los Andes Ultimo 2010" sheetId="44" r:id="rId44"/>
    <sheet name="MOSQUERA2010" sheetId="45" r:id="rId45"/>
    <sheet name="Mallama 2010" sheetId="46" r:id="rId46"/>
    <sheet name="PASTO H INFANTIL" sheetId="47" r:id="rId47"/>
    <sheet name="PASTOS C DE SALUD SAN SEBA2010" sheetId="48" r:id="rId48"/>
    <sheet name="PastoCtroHabdelNiño" sheetId="49" r:id="rId49"/>
    <sheet name="PastoUnivDptal 2010" sheetId="50" r:id="rId50"/>
    <sheet name="HSanPablo 2009" sheetId="51" r:id="rId51"/>
    <sheet name="PastoHsanPredro" sheetId="52" r:id="rId52"/>
    <sheet name="poli" sheetId="53" r:id="rId53"/>
    <sheet name="POTOSI2010" sheetId="54" r:id="rId54"/>
    <sheet name="Policarpa2010" sheetId="55" r:id="rId55"/>
    <sheet name="Puerres" sheetId="56" r:id="rId56"/>
    <sheet name="Puerres Ultimo 2010" sheetId="57" r:id="rId57"/>
    <sheet name="Pupiales 2010" sheetId="58" r:id="rId58"/>
    <sheet name="Ricaurte 2010" sheetId="59" r:id="rId59"/>
    <sheet name="0" sheetId="60" r:id="rId60"/>
    <sheet name="PROVIDENCIA ULTIMO 2010" sheetId="61" r:id="rId61"/>
    <sheet name="LORENCITA Samaniego 2010" sheetId="62" r:id="rId62"/>
    <sheet name="San Bernardo2010" sheetId="63" r:id="rId63"/>
    <sheet name="00" sheetId="64" r:id="rId64"/>
    <sheet name="SanJosedeAlban 2010" sheetId="65" r:id="rId65"/>
    <sheet name="San Lorenzo2010" sheetId="66" r:id="rId66"/>
    <sheet name="San Sebastian 2005" sheetId="67" r:id="rId67"/>
    <sheet name="SANTA CRUZ2010" sheetId="68" r:id="rId68"/>
    <sheet name="San Pedro de Cartago 2010" sheetId="69" r:id="rId69"/>
    <sheet name="Sandona2010" sheetId="70" r:id="rId70"/>
    <sheet name="SAPUYES2010" sheetId="71" r:id="rId71"/>
    <sheet name="Taminango2010" sheetId="72" r:id="rId72"/>
    <sheet name="Tangua2010" sheetId="73" r:id="rId73"/>
    <sheet name="Tumaco centro ho divino2010" sheetId="74" r:id="rId74"/>
    <sheet name="Tumaco Sn Andres ultimo 2010" sheetId="75" r:id="rId75"/>
    <sheet name="Tuquerres2009" sheetId="76" r:id="rId76"/>
    <sheet name="Yacuanquer2010" sheetId="77" r:id="rId77"/>
    <sheet name="Ospina 2005" sheetId="78" r:id="rId78"/>
  </sheets>
  <definedNames>
    <definedName name="_xlnm.Print_Area" localSheetId="3">'Barbacoas 2011'!$A$1:$N$39</definedName>
    <definedName name="_xlnm.Print_Area" localSheetId="5">'Belèn 2010'!$A$1:$N$39</definedName>
    <definedName name="_xlnm.Print_Area" localSheetId="4">'Buesaco 2010'!$A$1:$N$40</definedName>
    <definedName name="_xlnm.Print_Area" localSheetId="10">'CuaspudCarlosama2010'!$A$1:$P$41</definedName>
    <definedName name="_xlnm.Print_Area" localSheetId="13">'Cumbitara 2010'!$A$1:$Q$38</definedName>
    <definedName name="_xlnm.Print_Area" localSheetId="12">'Cumbitara 2010 certificacion NI'!$A$1:$P$39</definedName>
    <definedName name="_xlnm.Print_Area" localSheetId="15">'DIRECCIONLOCALDESALUD 2010'!$A$1:$N$38</definedName>
    <definedName name="_xlnm.Print_Area" localSheetId="20">'El Tambo 2011'!$A$1:$N$39</definedName>
    <definedName name="_xlnm.Print_Area" localSheetId="16">'ESE PASTO SALUD 2010'!$A$1:$N$42</definedName>
    <definedName name="_xlnm.Print_Area" localSheetId="22">'Funes 2009'!$A$1:$O$41</definedName>
    <definedName name="_xlnm.Print_Area" localSheetId="23">'Guachucal 2010'!$A$1:$O$41</definedName>
    <definedName name="_xlnm.Print_Area" localSheetId="28">'H Civil de Ipiales 2011'!$A$1:$N$34</definedName>
    <definedName name="_xlnm.Print_Area" localSheetId="30">'IpialesSecMpalSalud 2010'!$A$1:$N$35</definedName>
    <definedName name="_xlnm.Print_Area" localSheetId="32">'LA CRUZ ULTIMO 2010'!$A$1:$N$38</definedName>
    <definedName name="_xlnm.Print_Area" localSheetId="39">'Luis Acosta La Union 2010'!$A$1:$N$42</definedName>
    <definedName name="_xlnm.Print_Area" localSheetId="45">'Mallama 2010'!$A$1:$O$37</definedName>
    <definedName name="_xlnm.Print_Area" localSheetId="46">'PASTO H INFANTIL'!$A$1:$N$37</definedName>
    <definedName name="_xlnm.Print_Area" localSheetId="49">'PastoUnivDptal 2010'!$B$1:$P$38</definedName>
    <definedName name="_xlnm.Print_Area" localSheetId="52">'poli'!$A$1:$Q$38</definedName>
    <definedName name="_xlnm.Print_Area" localSheetId="65">'San Lorenzo2010'!$B$1:$O$40</definedName>
    <definedName name="_xlnm.Print_Area" localSheetId="68">'San Pedro de Cartago 2010'!$A$1:$N$38</definedName>
    <definedName name="_xlnm.Print_Area" localSheetId="6">'SANCARLOSE.S.E 2009 '!$A$1:$N$33</definedName>
    <definedName name="_xlnm.Print_Area" localSheetId="64">'SanJosedeAlban 2010'!$A$1:$P$39</definedName>
  </definedNames>
  <calcPr fullCalcOnLoad="1"/>
</workbook>
</file>

<file path=xl/comments12.xml><?xml version="1.0" encoding="utf-8"?>
<comments xmlns="http://schemas.openxmlformats.org/spreadsheetml/2006/main">
  <authors>
    <author>dmalvarez</author>
  </authors>
  <commentList>
    <comment ref="B21" authorId="0">
      <text>
        <r>
          <rPr>
            <b/>
            <sz val="8"/>
            <rFont val="Tahoma"/>
            <family val="2"/>
          </rPr>
          <t>dmalvarez:</t>
        </r>
        <r>
          <rPr>
            <sz val="8"/>
            <rFont val="Tahoma"/>
            <family val="2"/>
          </rPr>
          <t xml:space="preserve">
eperar autoliquidacion del hopsital para cmbiar nit</t>
        </r>
      </text>
    </comment>
  </commentList>
</comments>
</file>

<file path=xl/comments3.xml><?xml version="1.0" encoding="utf-8"?>
<comments xmlns="http://schemas.openxmlformats.org/spreadsheetml/2006/main">
  <authors>
    <author>dmalvarez</author>
  </authors>
  <commentList>
    <comment ref="A24" authorId="0">
      <text>
        <r>
          <rPr>
            <b/>
            <sz val="8"/>
            <rFont val="Tahoma"/>
            <family val="2"/>
          </rPr>
          <t>dmalvarez:</t>
        </r>
        <r>
          <rPr>
            <sz val="8"/>
            <rFont val="Tahoma"/>
            <family val="2"/>
          </rPr>
          <t xml:space="preserve">
no tiene registro de pagos en SABASS
</t>
        </r>
      </text>
    </comment>
  </commentList>
</comments>
</file>

<file path=xl/sharedStrings.xml><?xml version="1.0" encoding="utf-8"?>
<sst xmlns="http://schemas.openxmlformats.org/spreadsheetml/2006/main" count="4605" uniqueCount="1085">
  <si>
    <t>8456 Dic -22-09                     Con Este Oficio</t>
  </si>
  <si>
    <t>8457 Dic -22-09                     Con Este Oficio</t>
  </si>
  <si>
    <t>8458 Dic-22-09                       Con Este Oficio</t>
  </si>
  <si>
    <t>8459 Dic-22-09                        Con Este Oficio</t>
  </si>
  <si>
    <t>7330 Nov 24-10                            Con Este Oficio</t>
  </si>
  <si>
    <t>MAYO 28 DE 2012</t>
  </si>
  <si>
    <t xml:space="preserve">   PASTO - NARIÑO</t>
  </si>
  <si>
    <t>4356</t>
  </si>
  <si>
    <t>8016</t>
  </si>
  <si>
    <t>8017</t>
  </si>
  <si>
    <t>8018</t>
  </si>
  <si>
    <t>8019</t>
  </si>
  <si>
    <t>8020</t>
  </si>
  <si>
    <t>Cuadro Resumen para la elaborar el acta de confrontación de saldos 1995 a 2001.</t>
  </si>
  <si>
    <t>MAYO 30 DE 2012</t>
  </si>
  <si>
    <t>800.099.084 // 900.153.346</t>
  </si>
  <si>
    <t xml:space="preserve">ALCALDIA MUNICIPAL DE EL TAMBO / CENTRO HOSPITAL SAN LUIS E.S.E </t>
  </si>
  <si>
    <t>Nota : A Partir del 2008 aparece con el Nit 900.153.346</t>
  </si>
  <si>
    <t>Diana Maria Alvarez/ Nariño/MUNICIPIODEELTAMBOCENTRODESALUDDEELTAMBONARIÑO.xls</t>
  </si>
  <si>
    <t>486</t>
  </si>
  <si>
    <t>9-Abr-12</t>
  </si>
  <si>
    <t>487</t>
  </si>
  <si>
    <t>488</t>
  </si>
  <si>
    <t>EL PRESENTE CUADRO REEMPLAZA EL DE FECHA9 Abril de 2012</t>
  </si>
  <si>
    <t>JUNIO 14 DE 2012</t>
  </si>
  <si>
    <t>Para las Vigencias 1995 a 2001  tiene el Nit de la Alcaldia 800.099.118.</t>
  </si>
  <si>
    <t>Subtotal Nit  800.099.118</t>
  </si>
  <si>
    <t>2001  Nit   814.003.370</t>
  </si>
  <si>
    <t>0280</t>
  </si>
  <si>
    <t>0281</t>
  </si>
  <si>
    <t>0285</t>
  </si>
  <si>
    <t>0282</t>
  </si>
  <si>
    <t>0283</t>
  </si>
  <si>
    <t>0284</t>
  </si>
  <si>
    <t>0286</t>
  </si>
  <si>
    <t>0287</t>
  </si>
  <si>
    <t>0288</t>
  </si>
  <si>
    <t>0289</t>
  </si>
  <si>
    <t>0290</t>
  </si>
  <si>
    <t>0291</t>
  </si>
  <si>
    <t>0662 Abr-24-12        Con Este Oficio</t>
  </si>
  <si>
    <t>JUNIO 20 DE 2012</t>
  </si>
  <si>
    <t>Subtotal Nit 800.019.816</t>
  </si>
  <si>
    <t xml:space="preserve">Gerente Nacional de Recaudo </t>
  </si>
  <si>
    <t>Vo.Bo  CARMEN CECILIA SÁNCHEZ GÓMEZ</t>
  </si>
  <si>
    <t>Gerencia Nacional de Recaudo</t>
  </si>
  <si>
    <t>EL PRESENTE CUADRO REEMPLAZA AL ENVIADO EL 14  Mayo  de 2010.</t>
  </si>
  <si>
    <t>Junio 25 de 2012</t>
  </si>
  <si>
    <t>2771  May 14-10                        Con Este Oficio</t>
  </si>
  <si>
    <t>2682  May 14-10                        Con Este Oficio</t>
  </si>
  <si>
    <t>2681  May 14-10                        Con Este Oficio</t>
  </si>
  <si>
    <t>2680  May 14-10                        Con Este Oficio</t>
  </si>
  <si>
    <t>9592  Sep-25-06                   Con Este Oficio</t>
  </si>
  <si>
    <t>9591  Sep-25-06                   Con Este Oficio</t>
  </si>
  <si>
    <t>9590  Sep-25-06                   Con Este Oficio</t>
  </si>
  <si>
    <t>9589 Sep-25-06                   Con Este Oficio</t>
  </si>
  <si>
    <t>9588 Sep-25-06                   Con Este Oficio</t>
  </si>
  <si>
    <t>9587 Sep-25-06                   Con Este Oficio</t>
  </si>
  <si>
    <t>9586 Sep-25-06                   Con Este Oficio</t>
  </si>
  <si>
    <t>9585 Sep-25-06                   Con Este Oficio</t>
  </si>
  <si>
    <t>9584 Sep-25-06                   Con Este Oficio</t>
  </si>
  <si>
    <t>Vigencias 1997 a 2007 aparece con el Nit 800.099.084</t>
  </si>
  <si>
    <t>NOTA : Este cuadro de resumen concilia las  vigencias 2004 a 2011 con el Nit 814.006.689. E.S.E.</t>
  </si>
  <si>
    <t>0656 Abril 24-12              Con Este Oficio</t>
  </si>
  <si>
    <t>0657 Abril 24-12              Con Este Oficio</t>
  </si>
  <si>
    <t>EL PRESENTE CUADRO RESUMEN REEMPLAZA EL ENVIADO CON FECHA 20 JUNIO 2012</t>
  </si>
  <si>
    <t>JULIO 5 DE 2012</t>
  </si>
  <si>
    <t>Se concilia  de 2004- 2011 con el Encargado de Saneamiento de la entidad Dr. Jimmy Alexander Figueroa</t>
  </si>
  <si>
    <t>0846</t>
  </si>
  <si>
    <t>0847</t>
  </si>
  <si>
    <t>0848</t>
  </si>
  <si>
    <t>0849</t>
  </si>
  <si>
    <t>0850</t>
  </si>
  <si>
    <t>0851</t>
  </si>
  <si>
    <t>0852</t>
  </si>
  <si>
    <t xml:space="preserve">0853 May 10-12            Con Este Oficio </t>
  </si>
  <si>
    <t xml:space="preserve">EL PRESENTE CUADRO REEMPLAZA EL DE FECHA OCTUBRE DE 2006 </t>
  </si>
  <si>
    <t>El presente Cuadro Resumen  fue conciliado para la elaboracion de la certificacion de Saldos  2002 a 2007 para la Alcaldia Municipal de Colón Génova con el Nit 800.019.816</t>
  </si>
  <si>
    <t>4997</t>
  </si>
  <si>
    <t>4998</t>
  </si>
  <si>
    <t>0318 Ene-09-07                    Con Este Oficio</t>
  </si>
  <si>
    <t>Agosto de 2012</t>
  </si>
  <si>
    <t>7287</t>
  </si>
  <si>
    <t>Sep- 5-11</t>
  </si>
  <si>
    <t>7288</t>
  </si>
  <si>
    <t>El presente cuadro resumen fue conciliado para realizar acta de confrontacion de saldos 1995- 2001</t>
  </si>
  <si>
    <t>SEGURO SOCIAL</t>
  </si>
  <si>
    <t>DEPARTAMENTO NACIONAL DE COBRANZAS</t>
  </si>
  <si>
    <t>APLICACION DE SITUADO FISCAL</t>
  </si>
  <si>
    <t xml:space="preserve">HOSPITAL: </t>
  </si>
  <si>
    <t xml:space="preserve">NIT. : </t>
  </si>
  <si>
    <t>CIUDAD:</t>
  </si>
  <si>
    <t>VIGENCIA</t>
  </si>
  <si>
    <t>VALOR RECIBIDO</t>
  </si>
  <si>
    <t>VALOR APLICADO</t>
  </si>
  <si>
    <t>VALOR REMANENTE</t>
  </si>
  <si>
    <t xml:space="preserve">VR. A COBRAR AL HOSPITAL </t>
  </si>
  <si>
    <t>OFICIOS</t>
  </si>
  <si>
    <t>PENSION</t>
  </si>
  <si>
    <t>SALUD</t>
  </si>
  <si>
    <t>TOTAL</t>
  </si>
  <si>
    <t>NUMERO</t>
  </si>
  <si>
    <t>FECHA</t>
  </si>
  <si>
    <t>1.995</t>
  </si>
  <si>
    <t>1.996</t>
  </si>
  <si>
    <t>1.997</t>
  </si>
  <si>
    <t>2.000</t>
  </si>
  <si>
    <t>2.001</t>
  </si>
  <si>
    <t>SUBTOTAL</t>
  </si>
  <si>
    <t>2.002</t>
  </si>
  <si>
    <t>2.003</t>
  </si>
  <si>
    <t xml:space="preserve">ELABORADO POR: </t>
  </si>
  <si>
    <t xml:space="preserve"> </t>
  </si>
  <si>
    <t>Jefe Departamento Nacional de Cobranzas</t>
  </si>
  <si>
    <t>ALCALDIA MUNICIPAL DE RICAURTE</t>
  </si>
  <si>
    <t xml:space="preserve">RICAURTE - NARIÑO </t>
  </si>
  <si>
    <t xml:space="preserve">IPIALES - NARIÑO </t>
  </si>
  <si>
    <t>MUNICIPIO DE PROVIDENCIA CENTRO DE SALUD</t>
  </si>
  <si>
    <t>800.222.498</t>
  </si>
  <si>
    <t xml:space="preserve">PROVIDENCIA - NARIÑO </t>
  </si>
  <si>
    <t>WILLIAM SANCHEZ/CuaNariño/MUNICIPIODEPROVIDENCIANARIÑO.xls</t>
  </si>
  <si>
    <t>Mayo 04 de 2006</t>
  </si>
  <si>
    <t>Vo.Bo. SONIA CONSTANZA MASMELADONCEL</t>
  </si>
  <si>
    <t xml:space="preserve"> CIVIL DE IPIALES</t>
  </si>
  <si>
    <t xml:space="preserve">SANDONA - NARIÑO </t>
  </si>
  <si>
    <t>WILLIAM SANCHEZ/CuaNariño/CENTRODESALUDDEPUERRESNARIÑO.xls</t>
  </si>
  <si>
    <t>Junio 05 de 2006</t>
  </si>
  <si>
    <t>CENTRO DE SALUD</t>
  </si>
  <si>
    <t>814.003.370</t>
  </si>
  <si>
    <t xml:space="preserve">PUERRES - NARIÑO </t>
  </si>
  <si>
    <t>CENTRO HOSPITAL GUAITARILLA</t>
  </si>
  <si>
    <t>814.002.021</t>
  </si>
  <si>
    <t xml:space="preserve">GUAITARILLA - NARIÑO </t>
  </si>
  <si>
    <t>Vo.Bo. SONIA CONSTANZA MASMELA DONCEL</t>
  </si>
  <si>
    <t xml:space="preserve">ALCALDIA MUNICIPAL DE GUALMATAN </t>
  </si>
  <si>
    <t>800.083.672</t>
  </si>
  <si>
    <t xml:space="preserve">GUALMATAN - NARIÑO </t>
  </si>
  <si>
    <t>CENTRO DE SALUD BELEN</t>
  </si>
  <si>
    <t>800.035.482</t>
  </si>
  <si>
    <t xml:space="preserve">BELEN - NARIÑO </t>
  </si>
  <si>
    <t>2.004</t>
  </si>
  <si>
    <t>2.005</t>
  </si>
  <si>
    <t xml:space="preserve">CENTRO DE SALUD LINARES "JORGE ZAMBRANO" </t>
  </si>
  <si>
    <t>800.099.105 - 814.006.620</t>
  </si>
  <si>
    <t>Nota: A partir de Enero del 2004, utilizan el Nit. No. 814.006.620</t>
  </si>
  <si>
    <t xml:space="preserve">ALCALDIA MUNICIPALDE CHACHAGUI </t>
  </si>
  <si>
    <t>CHACHAGUI - NARIÑO</t>
  </si>
  <si>
    <t>LINARES - NARIÑO</t>
  </si>
  <si>
    <t>WILLIAM SANCHEZ/CuaNariño/CENTRODESALUDLINARESNARIÑO.xls</t>
  </si>
  <si>
    <t>EL BUEN SAMARITANO</t>
  </si>
  <si>
    <t>LA CRUZ - NARIÑO</t>
  </si>
  <si>
    <t xml:space="preserve">ALCALDIA MUNICIPAL DE COLON </t>
  </si>
  <si>
    <t>COLON GENOVA - NARIÑO</t>
  </si>
  <si>
    <t>CENTRO DE SALUD DE YACUANQUER</t>
  </si>
  <si>
    <t>YACUANQUER - NARIÑO</t>
  </si>
  <si>
    <t>0733</t>
  </si>
  <si>
    <t>0732</t>
  </si>
  <si>
    <t>0731</t>
  </si>
  <si>
    <t>0730</t>
  </si>
  <si>
    <t>ALDANA - NARIÑO</t>
  </si>
  <si>
    <t>1420</t>
  </si>
  <si>
    <t>1419</t>
  </si>
  <si>
    <t>1418</t>
  </si>
  <si>
    <t>1417</t>
  </si>
  <si>
    <t>1416</t>
  </si>
  <si>
    <t>1421</t>
  </si>
  <si>
    <t>1415</t>
  </si>
  <si>
    <t>MUNICIPIO DE ALDANA-CENTRO DE SALUD</t>
  </si>
  <si>
    <t>ANCUYA - NARIÑO</t>
  </si>
  <si>
    <t>SAN ANTONIO</t>
  </si>
  <si>
    <t>BARBACOAS - NARIÑO</t>
  </si>
  <si>
    <t>MUNICIPIO DE BUESACO-CENTRO DE SALUD</t>
  </si>
  <si>
    <t>800.099.062</t>
  </si>
  <si>
    <t>MUNICIPIO DE CONSACA-CENTRO DE SALUD</t>
  </si>
  <si>
    <t>CONSACA - NARIÑO</t>
  </si>
  <si>
    <t>VALOR EXCEDENTE</t>
  </si>
  <si>
    <t>MUNICIPIO DE CUASPUD-CENTRO DE SALUD</t>
  </si>
  <si>
    <t>800.099.070</t>
  </si>
  <si>
    <t>CUASPUD-CARLOSAMA - NARIÑO</t>
  </si>
  <si>
    <t xml:space="preserve">        VR. A COBRAR AL HOSPITAL </t>
  </si>
  <si>
    <t xml:space="preserve">       VALOR EXCEDENTE</t>
  </si>
  <si>
    <t>MUNICIPIO DE CUMBITARA-CENTRO DE SALUD</t>
  </si>
  <si>
    <t>CUMBITARA - NARIÑO</t>
  </si>
  <si>
    <t>8204</t>
  </si>
  <si>
    <t>8203</t>
  </si>
  <si>
    <t>8202</t>
  </si>
  <si>
    <t>8201</t>
  </si>
  <si>
    <t>8200</t>
  </si>
  <si>
    <t>SAGRADO CORAZON DE JESUS</t>
  </si>
  <si>
    <t>891.201.108</t>
  </si>
  <si>
    <t>EL CHARCO - NARIÑO</t>
  </si>
  <si>
    <t>EL TAMBO - NARIÑO</t>
  </si>
  <si>
    <t>840.000.393</t>
  </si>
  <si>
    <t>FRANCISCO PIZARRO - NARIÑO</t>
  </si>
  <si>
    <t>CENTRO DE SALUD SALAHONDA</t>
  </si>
  <si>
    <t>FUNES - NARIÑO</t>
  </si>
  <si>
    <t>HOSPITAL:</t>
  </si>
  <si>
    <t>MUNICIPIO DE FUNES-CENTRO DE SALUD</t>
  </si>
  <si>
    <t>MUNICIPIO DE GUACHUCAL-CENTRO DE SALUD</t>
  </si>
  <si>
    <t>GUACHUCAL - NARIÑO</t>
  </si>
  <si>
    <t>MUNICIPIO DE ILES-CENTRO DE SALUD</t>
  </si>
  <si>
    <t>ILES - NARIÑO</t>
  </si>
  <si>
    <t>DIRECCION MUNICIPAL DE SALUD</t>
  </si>
  <si>
    <t>IPIALES - NARIÑO</t>
  </si>
  <si>
    <t>EDUARDO SANTOS</t>
  </si>
  <si>
    <t>891.200.952</t>
  </si>
  <si>
    <t>LA UNION - NARIÑO</t>
  </si>
  <si>
    <t xml:space="preserve">0628 09-mar-1998 Con Ete Oficio </t>
  </si>
  <si>
    <t xml:space="preserve">0629 09-mar-1998 Con Ete Oficio </t>
  </si>
  <si>
    <t>WILLIAM SANCHEZ/CuaNariño/HOSPITALEDUARDOSANTOSDELAUNIONNARIÑO.xls</t>
  </si>
  <si>
    <t>Septiembre 25 de 2006</t>
  </si>
  <si>
    <t>MALLAMA - NARIÑO</t>
  </si>
  <si>
    <t>891.200.638</t>
  </si>
  <si>
    <t>PASTO - NARIÑO</t>
  </si>
  <si>
    <t>CENTRO DE HABILITACION DEL NIÑO</t>
  </si>
  <si>
    <t>UNIVERSITARIO DEPARTAMENTAL</t>
  </si>
  <si>
    <t>891.200.528</t>
  </si>
  <si>
    <t>POLICARPA - NARIÑO</t>
  </si>
  <si>
    <t>LORENCITA VILLEGAS DE SANTOS</t>
  </si>
  <si>
    <t>891.200.622</t>
  </si>
  <si>
    <t>SAMANIEGO - NARIÑO</t>
  </si>
  <si>
    <t>0627</t>
  </si>
  <si>
    <t>5456</t>
  </si>
  <si>
    <t>ALCALDIA MUNICIPAL - CENTRO DE SALUD</t>
  </si>
  <si>
    <t>SAN JOSE DE ALBAN - NARIÑO</t>
  </si>
  <si>
    <t>DIRECCION LOCAL DE SALUD MUNICIPIO SAN LORENZO</t>
  </si>
  <si>
    <t>SAN LORENZO - NARIÑO</t>
  </si>
  <si>
    <t>Septiembre 28 de 2006</t>
  </si>
  <si>
    <t>7714</t>
  </si>
  <si>
    <t>7713</t>
  </si>
  <si>
    <t>7712</t>
  </si>
  <si>
    <t>1084</t>
  </si>
  <si>
    <t>1083</t>
  </si>
  <si>
    <t>1082</t>
  </si>
  <si>
    <t>1081</t>
  </si>
  <si>
    <t>1080</t>
  </si>
  <si>
    <t>EL PRESENTE CUADRO RESUMEN REEMPLAZA EL ENVIADO CON FECHA FEBRERO 15 DE 2005</t>
  </si>
  <si>
    <t>CENTRO DE SALUD SAN PEDRO</t>
  </si>
  <si>
    <t>SAN PEDRO DE CARTAGO - NARIÑO</t>
  </si>
  <si>
    <t>WILLIAM SANCHEZ/CuaNariño/CENTRODESALUDCARTAGODESANPEDRODECARTAGONARIÑO.xls</t>
  </si>
  <si>
    <t>1054</t>
  </si>
  <si>
    <t>1055</t>
  </si>
  <si>
    <t>1056</t>
  </si>
  <si>
    <t>1057</t>
  </si>
  <si>
    <t>1058</t>
  </si>
  <si>
    <t>1059</t>
  </si>
  <si>
    <t>CENTRO HOSPITAL SAN JUAN BAUTISTA</t>
  </si>
  <si>
    <t>814.001.634</t>
  </si>
  <si>
    <t>TAMINANGO - NARIÑO</t>
  </si>
  <si>
    <t>2200</t>
  </si>
  <si>
    <t>2201</t>
  </si>
  <si>
    <t>6772</t>
  </si>
  <si>
    <t>6771</t>
  </si>
  <si>
    <t>6773</t>
  </si>
  <si>
    <t>6774</t>
  </si>
  <si>
    <t>6775</t>
  </si>
  <si>
    <t>6776</t>
  </si>
  <si>
    <t>6777</t>
  </si>
  <si>
    <t>6778</t>
  </si>
  <si>
    <t>TANGUA - NARIÑO</t>
  </si>
  <si>
    <t>CENTRO DE SALUD MUNICIPIO DE TANGUA</t>
  </si>
  <si>
    <t>SAN ANDRES</t>
  </si>
  <si>
    <t>800.179.870</t>
  </si>
  <si>
    <t>TUMACO - NARIÑO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</si>
  <si>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</si>
  <si>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</si>
  <si>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</si>
  <si>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</si>
  <si>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</si>
  <si>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</si>
  <si>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</si>
  <si>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</si>
  <si>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</si>
  <si>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</si>
  <si>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SAN JOSE</t>
  </si>
  <si>
    <t>891.200.569</t>
  </si>
  <si>
    <t>TUQUERRES - NARIÑO</t>
  </si>
  <si>
    <t>8216</t>
  </si>
  <si>
    <t>0737</t>
  </si>
  <si>
    <t>8217</t>
  </si>
  <si>
    <t>8218</t>
  </si>
  <si>
    <t>8219</t>
  </si>
  <si>
    <t>8220</t>
  </si>
  <si>
    <t>8221</t>
  </si>
  <si>
    <t>8223</t>
  </si>
  <si>
    <t>8222</t>
  </si>
  <si>
    <t>WILLIAM SANCHEZ/CuaNariño/HOSPITALSANJOSEDETUQUERRESNARIÑO.xls</t>
  </si>
  <si>
    <t>-</t>
  </si>
  <si>
    <t>3154</t>
  </si>
  <si>
    <t>1217</t>
  </si>
  <si>
    <t>1216</t>
  </si>
  <si>
    <t>1215</t>
  </si>
  <si>
    <t>1214</t>
  </si>
  <si>
    <t>3129</t>
  </si>
  <si>
    <t>4827</t>
  </si>
  <si>
    <t>WILLIAM SANCHEZ/CuaNariño/HOSPITALSANPEDRODEPASTONARIÑO.xls</t>
  </si>
  <si>
    <t>EL PRESENTE CUADRO RESUMEN REEMPLAZA EL ENVIADO CON FECHA OCTUBRE 20 DE 2003</t>
  </si>
  <si>
    <t>Octubre 09 de 2006</t>
  </si>
  <si>
    <t>EL PRESENTE CUADRO REEMPLAZA EL DE FECHA 16 DE AGOSTO DE 2006</t>
  </si>
  <si>
    <r>
      <t>ELABORADO POR:</t>
    </r>
    <r>
      <rPr>
        <sz val="8"/>
        <rFont val="Arial"/>
        <family val="2"/>
      </rPr>
      <t xml:space="preserve"> </t>
    </r>
  </si>
  <si>
    <r>
      <t>VR. A COBRAR AL HOSPITAL</t>
    </r>
    <r>
      <rPr>
        <b/>
        <sz val="10"/>
        <rFont val="Arial"/>
        <family val="2"/>
      </rPr>
      <t xml:space="preserve"> </t>
    </r>
  </si>
  <si>
    <t>8169</t>
  </si>
  <si>
    <t>8170</t>
  </si>
  <si>
    <t>8171</t>
  </si>
  <si>
    <t>8172</t>
  </si>
  <si>
    <t>8173</t>
  </si>
  <si>
    <t>891.200.209</t>
  </si>
  <si>
    <t>9831</t>
  </si>
  <si>
    <t>9832</t>
  </si>
  <si>
    <t>9833</t>
  </si>
  <si>
    <t>9834</t>
  </si>
  <si>
    <t>9835</t>
  </si>
  <si>
    <t>SAN BERNARDO</t>
  </si>
  <si>
    <t>SAN BERNARDO - NARIÑO</t>
  </si>
  <si>
    <t>9864</t>
  </si>
  <si>
    <t>06944 04-jul-06 Con Este Oficio</t>
  </si>
  <si>
    <t>06945 04-jul-06 Con Este Oficio</t>
  </si>
  <si>
    <t>06946</t>
  </si>
  <si>
    <t>06948</t>
  </si>
  <si>
    <t>06949</t>
  </si>
  <si>
    <t>06950</t>
  </si>
  <si>
    <t>06947 04-jul-06 Con Este Oficio</t>
  </si>
  <si>
    <t>EL PRESENTE CUADRO REEMPLAZA EL REMITIDO CON FECHA JULIO 03 DE 2006</t>
  </si>
  <si>
    <t>Marzo 06 de 2007</t>
  </si>
  <si>
    <t>MUNICIPIO DELOS ANDES CENTRO DE SALUD</t>
  </si>
  <si>
    <t>LOS ANDES - NARIÑO</t>
  </si>
  <si>
    <t>WILLIAM SANCHEZ/CuaNariño/CENTRODESALUDSOTOMAYORDELOSANDESNARIÑO.xls</t>
  </si>
  <si>
    <t>03315</t>
  </si>
  <si>
    <t>03316</t>
  </si>
  <si>
    <t>03318</t>
  </si>
  <si>
    <t>03322</t>
  </si>
  <si>
    <t>03319 15-May-07 Con Este Oficio</t>
  </si>
  <si>
    <t>03320 15-May-07 Con Este Oficio</t>
  </si>
  <si>
    <t>05394</t>
  </si>
  <si>
    <t>05395</t>
  </si>
  <si>
    <t>05396</t>
  </si>
  <si>
    <t>EL PRESENTE CUADRO RESUMEN REEMPLAZA EL ENVIADO CON FECHA JULIO 25 DE 2007</t>
  </si>
  <si>
    <t>OCTUBRE 23 DE 2007</t>
  </si>
  <si>
    <t>Nota: Para las vigencias 1999 los ciclos 06/07/0/8/09/10/11/12, 2000 todos los ciclos, 2001, se utilizò el Nit. 800.080.329</t>
  </si>
  <si>
    <t>800.019.112 - 800080329</t>
  </si>
  <si>
    <t>03317 15-May-07 Con Este Oficio</t>
  </si>
  <si>
    <t>ALCALDIA MUNICIPAL - CENTRO DE SALUD MPALNIVEL I "LUIS ACOSTA"</t>
  </si>
  <si>
    <t>800.099.102 - 814.006.689</t>
  </si>
  <si>
    <t>1069</t>
  </si>
  <si>
    <t>1070</t>
  </si>
  <si>
    <t>1071</t>
  </si>
  <si>
    <t>1072</t>
  </si>
  <si>
    <t>1074 21-Feb-05  Con Este Oficio</t>
  </si>
  <si>
    <t>2.006</t>
  </si>
  <si>
    <t>09628 26-Sep-06  Con Este Oficio</t>
  </si>
  <si>
    <t>WILLIAM SANCHEZ/CuaNariño/ALCALDIAMUNICIPALCENTRODESALUDLUISACOSTADELAUNIONNARIÑO.xls</t>
  </si>
  <si>
    <t>EL PRESENTE CUADRO RESUMEN REEMPLAZA EL ENVIADO CON FECHA SEPTIEMBRE 26 DE 2007</t>
  </si>
  <si>
    <t>DICIEMBRE 14 DE 2007</t>
  </si>
  <si>
    <t>Nota:  A partir del año 2004 se  creò el Centro de Salud Municipal Nivel I " luis Acosta" con Nit. 814.006.689</t>
  </si>
  <si>
    <t>Vo.Bo. YOLIMA CASTIBLANCO DUARTE</t>
  </si>
  <si>
    <t>800.181.725</t>
  </si>
  <si>
    <t>2.007</t>
  </si>
  <si>
    <t>2.008</t>
  </si>
  <si>
    <t>E.S.E. PASTO SALUD</t>
  </si>
  <si>
    <t>RAFAEL BURGOS M/CuaNariño/ESEPASTOSALUD.xls</t>
  </si>
  <si>
    <t xml:space="preserve">900.091.143- 9 </t>
  </si>
  <si>
    <t xml:space="preserve">Que dentro del periodo de transición, Pasto Salud, el 16 de Junio de 2006, tramitó su Registro Único Tributario, identificandose con el Nit. 900.091.143- 9, y para efectos legales y de funcionamiento, el día 15 de Agosto de 2006. </t>
  </si>
  <si>
    <t xml:space="preserve">Nota: Mediante Acuerdo N° 004 de Febrero 13 de 2006, se crea la E.S.E. Pasto Salud, entidad que de conformidad al articulo 3° del citado Acuerdo, se encuentra adscrita a la Dirección Municipal de Salud de Pasto. </t>
  </si>
  <si>
    <t>Los recursos girados por el Sistema General de Participaciones, correspondientes a Aportes Patronales de la Direccion Local de Salud de Pasto, con Nit.800.181.725, a partir del 16 de Agosto de 2006, corresponden al Nit: 900.091.143.</t>
  </si>
  <si>
    <t>9838</t>
  </si>
  <si>
    <t>9839</t>
  </si>
  <si>
    <t>9840</t>
  </si>
  <si>
    <t>Con Este Oficio</t>
  </si>
  <si>
    <t>800.099.054   -   900.131.684</t>
  </si>
  <si>
    <t xml:space="preserve">NIT:  </t>
  </si>
  <si>
    <t>VIGENCIAS</t>
  </si>
  <si>
    <t>VALOR A COBRAR AL HOSPITAL</t>
  </si>
  <si>
    <t>OFICIO</t>
  </si>
  <si>
    <t>9640</t>
  </si>
  <si>
    <t>9643</t>
  </si>
  <si>
    <t>9644</t>
  </si>
  <si>
    <t>TOTALES</t>
  </si>
  <si>
    <t>Vo. Bo. YOLIMA CASTIBLANCO DUARTE</t>
  </si>
  <si>
    <t>7545</t>
  </si>
  <si>
    <t>7546</t>
  </si>
  <si>
    <t>7548</t>
  </si>
  <si>
    <t>7549</t>
  </si>
  <si>
    <t>7550</t>
  </si>
  <si>
    <t>7551</t>
  </si>
  <si>
    <t>2.009</t>
  </si>
  <si>
    <t>9795</t>
  </si>
  <si>
    <t>9796</t>
  </si>
  <si>
    <t>9797</t>
  </si>
  <si>
    <t>9798</t>
  </si>
  <si>
    <t>5912</t>
  </si>
  <si>
    <t>5911</t>
  </si>
  <si>
    <t>NIT: 900.190.473 VIGENCIA 2008</t>
  </si>
  <si>
    <t>NIT: 900.190.473 VIGENCIA 2009</t>
  </si>
  <si>
    <t>TOTAL NIT: 900.190.473</t>
  </si>
  <si>
    <t>EL PRESENTE CUADRO REEMPLAZA AL ENVIADO EL 21 DE SEPTIEMBRE DE 2006</t>
  </si>
  <si>
    <t>3227</t>
  </si>
  <si>
    <t>4510</t>
  </si>
  <si>
    <t>4511</t>
  </si>
  <si>
    <t>Jefe Departamento Nacional de Cobranzas.</t>
  </si>
  <si>
    <t>7391</t>
  </si>
  <si>
    <t>7392</t>
  </si>
  <si>
    <t>7393</t>
  </si>
  <si>
    <t>7394</t>
  </si>
  <si>
    <t>7395</t>
  </si>
  <si>
    <t xml:space="preserve">Con este Oficio </t>
  </si>
  <si>
    <t>no hay aplicación de salud solo tiene riesgos los pagos</t>
  </si>
  <si>
    <t>No hay pagos para el 2002</t>
  </si>
  <si>
    <t>No hay pagos para el 2003</t>
  </si>
  <si>
    <t>RAFAELBURGOS M./CuaNariño/HELBUENSAMARITANODELACRUZNARIÑO.xls</t>
  </si>
  <si>
    <t>ESTE CUADRO REMPLAZA EL ENVIADO EN JULIO 05 DE 2006</t>
  </si>
  <si>
    <t>Mayo 27 de 2010</t>
  </si>
  <si>
    <t>0279</t>
  </si>
  <si>
    <t>891.200.240 - 2</t>
  </si>
  <si>
    <t>HOSPITAL INFANTIL LOS ANGELES</t>
  </si>
  <si>
    <t>7849</t>
  </si>
  <si>
    <t>OJO REVISAR ASIGNACIONES SGP DEL PEÑOL Y SAPUYES QUE PERTENECEN AL IDSN, TABLON DE GOMEZ NO LE PERTENECE AL IDSN ES APARTE LA ASIGNACION</t>
  </si>
  <si>
    <t>EL PRESENTE CUADRO REEMPLAZA AL DE FECHA 02 DE DICIEMBRE DE 2009</t>
  </si>
  <si>
    <t>Agosto 23 de 2010</t>
  </si>
  <si>
    <t>9809</t>
  </si>
  <si>
    <t>9810</t>
  </si>
  <si>
    <t>nuevo nit</t>
  </si>
  <si>
    <t>a partir de</t>
  </si>
  <si>
    <t>1717</t>
  </si>
  <si>
    <t>1716</t>
  </si>
  <si>
    <t>1715</t>
  </si>
  <si>
    <t>CENTRO DE SALUD LINARES "JORGE ZAMBRANO"-"ESE JUAN PABLO II"</t>
  </si>
  <si>
    <t>800.099.108 - 814.006.625</t>
  </si>
  <si>
    <t>CENTRO DE SALUD SAN JUAN BAUTISTA ESE</t>
  </si>
  <si>
    <t>814.006.654</t>
  </si>
  <si>
    <t>PUPIALES - NARIÑO</t>
  </si>
  <si>
    <t>0104</t>
  </si>
  <si>
    <t>0103</t>
  </si>
  <si>
    <t>0102</t>
  </si>
  <si>
    <t>0101</t>
  </si>
  <si>
    <t>0100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</si>
  <si>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</si>
  <si>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</si>
  <si>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</si>
  <si>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</si>
  <si>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</si>
  <si>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</si>
  <si>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</si>
  <si>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</si>
  <si>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</si>
  <si>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9314</t>
  </si>
  <si>
    <t>800.099.080   -   900.154.361</t>
  </si>
  <si>
    <t>EL TABLON DE GOMEZ - NARIÑO</t>
  </si>
  <si>
    <t>NIT: 900.154.361 VIGENCIA 2008</t>
  </si>
  <si>
    <t>08090</t>
  </si>
  <si>
    <t>08089</t>
  </si>
  <si>
    <t>08088</t>
  </si>
  <si>
    <t>08087</t>
  </si>
  <si>
    <t>MUNICIPIO DE LOS ANDES CENTRO DE SALUD</t>
  </si>
  <si>
    <t>1414</t>
  </si>
  <si>
    <t>9302</t>
  </si>
  <si>
    <t>MUNICIPIO DE LA FLORIDA - CENTRO DE SALUD</t>
  </si>
  <si>
    <t>800.099.100 - 900.192.544</t>
  </si>
  <si>
    <t>LA FLORIDA - NARIÑO</t>
  </si>
  <si>
    <t>09634</t>
  </si>
  <si>
    <t>800.222.498 - 814.007.194-5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</si>
  <si>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</si>
  <si>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</si>
  <si>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</si>
  <si>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</si>
  <si>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</si>
  <si>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</si>
  <si>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</si>
  <si>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</si>
  <si>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</si>
  <si>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</si>
  <si>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</si>
  <si>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NOTA: A PARTIR DE JULIO DE 2004 CON EL NIT 814.007.194</t>
  </si>
  <si>
    <t>CENTRO DE SALUS SAN SEBASTIAN</t>
  </si>
  <si>
    <t>900.127.207</t>
  </si>
  <si>
    <t xml:space="preserve">NARIÑO </t>
  </si>
  <si>
    <t>800.099.115-6</t>
  </si>
  <si>
    <t>OSPINA -NARIÑO</t>
  </si>
  <si>
    <t xml:space="preserve">CENTRO DE SALUD OSPINA </t>
  </si>
  <si>
    <t>09829</t>
  </si>
  <si>
    <t>09828</t>
  </si>
  <si>
    <t>09827</t>
  </si>
  <si>
    <t>09826</t>
  </si>
  <si>
    <t>09825</t>
  </si>
  <si>
    <t>EL PRESENTE CUADRO RESUMEN REEMPLAZA EL ENVIADO CON FECHA NOVIEMBRE 11 DE 2010</t>
  </si>
  <si>
    <t>Nov 11/2010</t>
  </si>
  <si>
    <t>09823</t>
  </si>
  <si>
    <t xml:space="preserve">   900.131.684-4</t>
  </si>
  <si>
    <t>Noviembre 23 del 2010</t>
  </si>
  <si>
    <t>RAFAEL BURGOS M/CuaNariñoCENTRODESALUDDESANJOSEDEALBANNARIÑO.xls</t>
  </si>
  <si>
    <t>01823</t>
  </si>
  <si>
    <t>01824</t>
  </si>
  <si>
    <t>6263</t>
  </si>
  <si>
    <t>6264</t>
  </si>
  <si>
    <t>6265</t>
  </si>
  <si>
    <t>2.008.</t>
  </si>
  <si>
    <t>06496</t>
  </si>
  <si>
    <t>Jun-16- 06</t>
  </si>
  <si>
    <t>Diana Alvarez/CuaNariño/ALCALDIAMUNICIPALDEGUALMATÀNNARIÑO.xlsJunio15 de 2006</t>
  </si>
  <si>
    <t>Diciembre 13 de 2010</t>
  </si>
  <si>
    <t>Diana Alvarez/CuaNariño/ALCALDIAMUNICIPALDEPOLICARPACENTRODESALUDDEPOLICARPANARIÑO.xls</t>
  </si>
  <si>
    <t>Vo.Bo. YOLIMA CASTIBLANCO DARTE</t>
  </si>
  <si>
    <t>Sept 27de 2006</t>
  </si>
  <si>
    <t>ALCALDIA MUNICIPAL DE POLICARPA</t>
  </si>
  <si>
    <t>NIT : 800020324</t>
  </si>
  <si>
    <t xml:space="preserve">Con Este Oficio </t>
  </si>
  <si>
    <t xml:space="preserve">HOSPITAL SAN ÀBLO </t>
  </si>
  <si>
    <t>Ricaurte - Nariño</t>
  </si>
  <si>
    <t>Diana Alvarez/ CuaNariño/HospitalSanPabloRicaurte.E.S.E/ Diciembre 16 de 2010</t>
  </si>
  <si>
    <t>09847</t>
  </si>
  <si>
    <t>09848</t>
  </si>
  <si>
    <t>09849</t>
  </si>
  <si>
    <t>09850</t>
  </si>
  <si>
    <t>09851</t>
  </si>
  <si>
    <t>09852</t>
  </si>
  <si>
    <t>09853</t>
  </si>
  <si>
    <t>09854</t>
  </si>
  <si>
    <t>Enero 3 de 2011</t>
  </si>
  <si>
    <t>NIT : 800020324 / 900.176.479</t>
  </si>
  <si>
    <t>900,121,152-5 / 800,099,127</t>
  </si>
  <si>
    <t>ELABORADO POR:</t>
  </si>
  <si>
    <t>800.099.127 /  900.121.152</t>
  </si>
  <si>
    <t>Diana Alvarez/CuaNariño/ALCALDIAMUNICIPALCENTRODESALUDLUISACOSTADELAUNIONNARIÑO.xls</t>
  </si>
  <si>
    <t>Diana Alvarez/CuaNariño/MUNICIPIODEBUESACOCENTRODESALUDDEBUESACONARIÑO.xls</t>
  </si>
  <si>
    <t>Vo.Bo.YOLIMA CASTIBLANCO DUARTE</t>
  </si>
  <si>
    <t>09303</t>
  </si>
  <si>
    <t>,</t>
  </si>
  <si>
    <t xml:space="preserve">Vo.Bo. YOLIMA CASTIBLANCO DUARTE </t>
  </si>
  <si>
    <t>9400</t>
  </si>
  <si>
    <t>Jefe Departamento Nacional de Corbranzas</t>
  </si>
  <si>
    <t>Diana Alvarez/CuaNariño/ALCALDIAMUNICIPALDEPASTONARIÑO.xls</t>
  </si>
  <si>
    <t>Diana Alvarez /CuaNariño/MUNICIPIODELAFLORIDANARIÑO.xls</t>
  </si>
  <si>
    <t>Nota: El centro e Salud de San Jose de Alban  figura bajo el Nit 900,131,684  a partir de Febrero de 2007</t>
  </si>
  <si>
    <t xml:space="preserve">    06943    04/07/2006 Con Este Oficio </t>
  </si>
  <si>
    <t>5454</t>
  </si>
  <si>
    <t xml:space="preserve">HOSPITAL CUMBAL E.S.E </t>
  </si>
  <si>
    <t>CUMBAL - NARIÑO</t>
  </si>
  <si>
    <t>Nota :Hospital Cumbal E.S.E  figura bajo el Nit 800,099,066 para la vigencia 1997</t>
  </si>
  <si>
    <t xml:space="preserve">TOTAL </t>
  </si>
  <si>
    <t>800.199.959  - 900,134,497</t>
  </si>
  <si>
    <t>Diana Alvarez/CuaNariño/ALCALDIAMUNICIPALDECHACHAGUINARIÑO.xls</t>
  </si>
  <si>
    <t>HOSPITAL SAN CARLOS E.S.E</t>
  </si>
  <si>
    <t>891,200,543</t>
  </si>
  <si>
    <t>SAN PABLO - NARIÑO</t>
  </si>
  <si>
    <t>Diana Alvarez Z/CuaNariño/ALCALDIAMUNICIPALDECOLONGENOVANARIÑO.xls</t>
  </si>
  <si>
    <t>Abril 10 de 2011</t>
  </si>
  <si>
    <t>900,136,920</t>
  </si>
  <si>
    <t>Nota: A partir de 1 de Abril de 2007, tienen el Nit 900,136,920</t>
  </si>
  <si>
    <t>Diana Alvarez/CuaNariño/ALCALDIAMUNICIPALDECOLONGENOVANARIÑO.xls</t>
  </si>
  <si>
    <t>900,142,579</t>
  </si>
  <si>
    <t>Nota:  A partir del 2008 aparece con el  NIT 900,142,579</t>
  </si>
  <si>
    <t>El presente cuadro se reemplaza por el de fecha de  Septiembre 21 de 2006</t>
  </si>
  <si>
    <t>DIANA ALVAREZ/CuaNariño/MUNICIPIODEFUNES-CENTRODESALUDDEFUNESNARIÑO.xls</t>
  </si>
  <si>
    <t>800.099.089 /</t>
  </si>
  <si>
    <t>9571</t>
  </si>
  <si>
    <t>Sep 25 de 2006</t>
  </si>
  <si>
    <t>9570</t>
  </si>
  <si>
    <t>9572</t>
  </si>
  <si>
    <t>9573</t>
  </si>
  <si>
    <t>9574</t>
  </si>
  <si>
    <t>9575</t>
  </si>
  <si>
    <t>9577</t>
  </si>
  <si>
    <t>9576</t>
  </si>
  <si>
    <t>9578</t>
  </si>
  <si>
    <t>Nota : El centro de Salud de Municipio de Funes figura bajo el Nit 900128655 a partir del 200,7</t>
  </si>
  <si>
    <t>800.099.092 - 814,006,632</t>
  </si>
  <si>
    <t>Mayo  23 de 2011</t>
  </si>
  <si>
    <t xml:space="preserve">8448                       </t>
  </si>
  <si>
    <t xml:space="preserve">8449                     </t>
  </si>
  <si>
    <t xml:space="preserve">8450                     </t>
  </si>
  <si>
    <t xml:space="preserve">8451                      </t>
  </si>
  <si>
    <t xml:space="preserve">8452               </t>
  </si>
  <si>
    <t xml:space="preserve">8453                     </t>
  </si>
  <si>
    <t xml:space="preserve">8454                   </t>
  </si>
  <si>
    <t>5470 Sep 9/10</t>
  </si>
  <si>
    <t>5471 Sep 9/ 10</t>
  </si>
  <si>
    <t>DIANA ALVAREZ /CuaNariño/CENTRODESALUDSANJUANBAUTISTAESEDEPUPIALESNARIÑO.xls</t>
  </si>
  <si>
    <t>EL PRESENTE CUADRO REEMPLAZA EL DE FECHA Septiembre 06 de 2010</t>
  </si>
  <si>
    <t>Mayo 26 de 2011</t>
  </si>
  <si>
    <t>11203</t>
  </si>
  <si>
    <t>27 Oc -06</t>
  </si>
  <si>
    <t>0318</t>
  </si>
  <si>
    <t xml:space="preserve">Vo.Bo.YOLIMA CASTIBLANCO DUARTE </t>
  </si>
  <si>
    <t>Nota : El centro de Salud de Municipio de ILES figura bajo el Nit 814006632 a partir del 2004.</t>
  </si>
  <si>
    <t>6706</t>
  </si>
  <si>
    <t>6705</t>
  </si>
  <si>
    <t>5522 02-oct-06                                          Con Este Oficio</t>
  </si>
  <si>
    <t>5523 02-oct-06                                          Con Este Oficio</t>
  </si>
  <si>
    <t>5524 02-oct-06                                          Con Este Oficio</t>
  </si>
  <si>
    <t>5525 02-oct-06                                          Con Este Oficio</t>
  </si>
  <si>
    <t>AURELIO MENDOZA L/CuaNariño/HOSPITALSANANDREDETUMACONARIÑO.xls</t>
  </si>
  <si>
    <t>EL PRESENTE CUADRO RESUMEN REEMPLAZA EL ENVIADO CON FECHA SEPTIEMBRE 09 DE 2010</t>
  </si>
  <si>
    <t>6489</t>
  </si>
  <si>
    <t>6490</t>
  </si>
  <si>
    <t>6491</t>
  </si>
  <si>
    <t>6492</t>
  </si>
  <si>
    <t>6493</t>
  </si>
  <si>
    <t>AURELIO MENDOZA L/CuaNariño/CENTROHOSPITALDEGUAITARILLANARIÑO.xls</t>
  </si>
  <si>
    <t>EL PRESENTE SE REEMPLAZA POR EL CUADRO  DE FECHA Junio 15 de 2006</t>
  </si>
  <si>
    <t>JUNIO 07 DE 2011</t>
  </si>
  <si>
    <t>AURELIO MENDOZA/CuaNariño/CENTRODESALUDSALAHONDADEFRANCISCOPIZARRONARIÑO.xls</t>
  </si>
  <si>
    <t>9594</t>
  </si>
  <si>
    <t>9595</t>
  </si>
  <si>
    <t>9596</t>
  </si>
  <si>
    <t>9597</t>
  </si>
  <si>
    <t>9598</t>
  </si>
  <si>
    <t>9599</t>
  </si>
  <si>
    <t>2.010</t>
  </si>
  <si>
    <t>9984</t>
  </si>
  <si>
    <t>AURELIO MENDOZA L/CuaNariño/HSAGRADOCORAZONDEJESUSDEELCHARCONARIÑO.xls</t>
  </si>
  <si>
    <t>EL PRESENTE CUADRO REEMPLAZA AL ENVIADO EL 20 DE SEPTIEMBRE DE 2006</t>
  </si>
  <si>
    <t>9404</t>
  </si>
  <si>
    <t>9405</t>
  </si>
  <si>
    <t>9406</t>
  </si>
  <si>
    <t>6243</t>
  </si>
  <si>
    <t>6244</t>
  </si>
  <si>
    <t>9409</t>
  </si>
  <si>
    <t>9410</t>
  </si>
  <si>
    <t>9411</t>
  </si>
  <si>
    <t>9412</t>
  </si>
  <si>
    <t>6245</t>
  </si>
  <si>
    <t>3241</t>
  </si>
  <si>
    <t xml:space="preserve">Ene-31-11  </t>
  </si>
  <si>
    <t>AURELIO MENDOZA L/CuaNariño/CENTROHOSPITALSANJUANBAUTISTADETAMINANGONARIÑO.xls</t>
  </si>
  <si>
    <t>EL PRESENTE CUADRO RESUMEN REEMPLAZA EL ENVIADO CON FECHA 29 SEPTIEMBRE DE 2006</t>
  </si>
  <si>
    <t>JUNIO 08 DE 2011</t>
  </si>
  <si>
    <t>9989 02-oct-06                                                Con Este Oficio</t>
  </si>
  <si>
    <t>08 JUNIO DE 2011</t>
  </si>
  <si>
    <t>EL PRESENTE CUADRO REEMPLAZA EL DE FECHA 18 DE SEPTIEMBRE DE 2006.</t>
  </si>
  <si>
    <t>AURELIO MENDOZA L/CuaNariño/HSANANTONIODEBARBACOASNARIÑO.xls</t>
  </si>
  <si>
    <t>EL PRESENTE CUADRO REEMPLAZA EL DE FECHA 30 Noviembre  de 2010</t>
  </si>
  <si>
    <t>13 JUNIO DE 2011</t>
  </si>
  <si>
    <t>9278</t>
  </si>
  <si>
    <t>9279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</si>
  <si>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</si>
  <si>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</si>
  <si>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</si>
  <si>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</si>
  <si>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</si>
  <si>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</si>
  <si>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</si>
  <si>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</si>
  <si>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</si>
  <si>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</si>
  <si>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786</t>
  </si>
  <si>
    <t>AURELIO MENDOZA L /CuaNariño/MUNICIPIODEGUACHUCAL-CENTRODESALUDDEGUACHUCALNARIÑO.xls</t>
  </si>
  <si>
    <t>EL PRESENTE SE REEMPLAZA POR EL CUADRO  DE FECHA 25 de Enero de 2011</t>
  </si>
  <si>
    <t>14 de Junio de 2011</t>
  </si>
  <si>
    <t>837.000.286 - 900,135,676</t>
  </si>
  <si>
    <t>AURELIO MENDOZA L/CuaNariño/ESECENTRO DE SALUDSANMIGUELARBOLEDANARIÑO.xls</t>
  </si>
  <si>
    <t>14 JUNIO  DE 2011</t>
  </si>
  <si>
    <t>ARBOLEDA - NARIÑO</t>
  </si>
  <si>
    <t>ESE CENTRO DE SALUD SAN MIGUEL</t>
  </si>
  <si>
    <t>EL PRESENTE CUADRO REEMPLAZA AL ENVIADO  EL Mayo 10 de 2010</t>
  </si>
  <si>
    <t>14 DE NUNIO DE 2001</t>
  </si>
  <si>
    <t>800.099.095 - 900,190,473</t>
  </si>
  <si>
    <t>NIT: 900.190.473 VIGENCIA 2010</t>
  </si>
  <si>
    <t>2500</t>
  </si>
  <si>
    <t>2501</t>
  </si>
  <si>
    <t>EL PRESENTE CUADRO REEMPLAZA AL ENVIADO EL 28 Abril  de 2010</t>
  </si>
  <si>
    <t>15 de junio de 2011</t>
  </si>
  <si>
    <t>AURELIO MENDOZA L/CuaNariño/DIRECCIONMUNICIPALDESALUDDEIPIALESNARIÑO.xls</t>
  </si>
  <si>
    <t>2703</t>
  </si>
  <si>
    <t>CONTADERO - NARIÑO</t>
  </si>
  <si>
    <t>CENTRO DE SALUD SAGRADO CORAZON DE JESUS</t>
  </si>
  <si>
    <t>AURELIO MENDOZA L/CuaNariño/CENTRODESALUDSAGRADOCORAZONDEJESUSDECONTADERONARIÑO.xls</t>
  </si>
  <si>
    <t>JUNIO 15 DE 2011</t>
  </si>
  <si>
    <t xml:space="preserve"> 21-Feb-05</t>
  </si>
  <si>
    <t>ESTE CUADRO REMPLAZA EL ENVIADO EN ABRIL 4 DE 2011</t>
  </si>
  <si>
    <t>15 JUNIO DE 2011</t>
  </si>
  <si>
    <t>AURELIO MENDOZA/CuaNariño/CENTRODESALUDSANJUANDEBOSANARIÑO.xls</t>
  </si>
  <si>
    <t>CENTRO DE SALUD SAN JUAN DE BOSA</t>
  </si>
  <si>
    <t xml:space="preserve">LA LLAMADA - NARIÑO </t>
  </si>
  <si>
    <t>800.099.072 - 900,179,095</t>
  </si>
  <si>
    <t xml:space="preserve">POTOSI - NARIÑO </t>
  </si>
  <si>
    <t>LUIS A MONTERO</t>
  </si>
  <si>
    <t>AURELIO MENDOZA L /CuaNariño/HOPITALLUISAMONTEROPOTOSINARIÑO.xls</t>
  </si>
  <si>
    <t>JUNIO 20 DE 2011</t>
  </si>
  <si>
    <t xml:space="preserve">01816 </t>
  </si>
  <si>
    <t>01817</t>
  </si>
  <si>
    <t>01818</t>
  </si>
  <si>
    <t>01819</t>
  </si>
  <si>
    <t>01820</t>
  </si>
  <si>
    <t>01822</t>
  </si>
  <si>
    <t>1479</t>
  </si>
  <si>
    <t>AURELIO MENDOZA L/CuaNariño/HLORENCITAVILLEGASDESANTOSDESAMANIEGONARIÑO.xls</t>
  </si>
  <si>
    <t>EL PRESENTE CUADRO REEMPLAZA EL ENVIADO CON FECHA DE Abril 12 de 2011</t>
  </si>
  <si>
    <t>21 DE JUNIO DE 2011</t>
  </si>
  <si>
    <t>3119</t>
  </si>
  <si>
    <t>3120</t>
  </si>
  <si>
    <t>3121</t>
  </si>
  <si>
    <t>3122</t>
  </si>
  <si>
    <t>3123</t>
  </si>
  <si>
    <t>3124</t>
  </si>
  <si>
    <t>3125</t>
  </si>
  <si>
    <t>6875</t>
  </si>
  <si>
    <t>AURELIO MENDOZA L/CuaNariño/MUNICIPIODEPROVIDENCIANARIÑO.xls</t>
  </si>
  <si>
    <t>EL PRESENTE CUADRO REEMPLAZA AL ENVIADO EL 25 Octubre  de 2010</t>
  </si>
  <si>
    <t>21 DE JULIO DE 2011</t>
  </si>
  <si>
    <t>AURELIO MENDOZA L/CuaNariño/ALCALDIAMUNICIPALDEPOLICARPACENTRODESALUDDEPOLICARPANARIÑO.xls</t>
  </si>
  <si>
    <t>22 DE JUNIO  DE 2011</t>
  </si>
  <si>
    <t>ESE CENTRO DE SALUD SAN FRANCISCO</t>
  </si>
  <si>
    <t>AURELIO MENDOZA L /CuaNariño/ESECENTRODESALUDSANFRANCISCOMOSQUERANARIÑO.xls</t>
  </si>
  <si>
    <t>MOSQUERA - NARIÑO</t>
  </si>
  <si>
    <t>9811</t>
  </si>
  <si>
    <t xml:space="preserve">9812 </t>
  </si>
  <si>
    <t xml:space="preserve">9814 </t>
  </si>
  <si>
    <t xml:space="preserve">9815 </t>
  </si>
  <si>
    <t>EL PRESENTE CUADRO RESUMEN REEMPLAZA EL ENVIADO CON FECHA Octubre 14 de 2010</t>
  </si>
  <si>
    <t>LEIVA - NARIÑO</t>
  </si>
  <si>
    <t xml:space="preserve"> CENTRO DE SALUD SAN JOSE DE LEIVA</t>
  </si>
  <si>
    <t>AURELIO MENDOZA L /CuaNariño/ CENTRODESALUDSANJOSEDELEIVAESELEIVANARIÑO.xls</t>
  </si>
  <si>
    <t xml:space="preserve">01821 24-mar-10                                                       Con Este Oficio         </t>
  </si>
  <si>
    <t>10073</t>
  </si>
  <si>
    <t>AURELIO MENDOZA L/CuaNariño/HOSPITALSANJOSEDETUQUERRESNARIÑO.xls</t>
  </si>
  <si>
    <t>EL PRESENTE CUADRO RESUMEN REEMPLAZA EL ENVIADO CON FECHA Octubre 02 de 2006</t>
  </si>
  <si>
    <t>23 DE JUNIO DE 2011</t>
  </si>
  <si>
    <t>AURELIO MENDOZA L/CuaNariño/MUNICIPIODECONSACACENTRODESALUDDECONSACANARIÑO.xls</t>
  </si>
  <si>
    <t>EL PRESENTE CUADRO REEMPLAZA EL DE FECHA 217DE OCTUBRE DE Septiembre 19 de 2006</t>
  </si>
  <si>
    <t>9289</t>
  </si>
  <si>
    <t>9288</t>
  </si>
  <si>
    <t>9287</t>
  </si>
  <si>
    <t>9285</t>
  </si>
  <si>
    <t>9286</t>
  </si>
  <si>
    <t>9284</t>
  </si>
  <si>
    <t>9283</t>
  </si>
  <si>
    <t>9282</t>
  </si>
  <si>
    <t>800.019.000 - 814006732</t>
  </si>
  <si>
    <t xml:space="preserve">ESE  CENTRO DE SALUD </t>
  </si>
  <si>
    <t>SANTA CRUZ - NARIÑO</t>
  </si>
  <si>
    <t>AURELIO MENDOZA L /CuaNariño/ CENTRODESALUDSANTACRUZNARIÑO.xls</t>
  </si>
  <si>
    <t>23 DE JUNIO  DE 2011</t>
  </si>
  <si>
    <t>AURELIO MENDOZA L /CuaNariño/CENTRODESALUDCARTAGODESANPEDRODECARTAGONARIÑO.xls</t>
  </si>
  <si>
    <t>EL PRESENTE CUADRO RESUMEN REEMPLAZA EL ENVIADO CON FECHA Noviembre 16 de 2010</t>
  </si>
  <si>
    <t>JUNIO 24 DE 2011</t>
  </si>
  <si>
    <t>800.148.720 - 900122524</t>
  </si>
  <si>
    <t>7319</t>
  </si>
  <si>
    <t>EL PRESENTE CUADRO RESUMEN REEMPLAZA EL ENVIADO CON FECHA Febrero 09 de 2007</t>
  </si>
  <si>
    <t>0804</t>
  </si>
  <si>
    <t>0805</t>
  </si>
  <si>
    <t>0807</t>
  </si>
  <si>
    <t>IMUES - NARIÑO</t>
  </si>
  <si>
    <t>E.S.E. SANTIAGO APOSTOL</t>
  </si>
  <si>
    <t>AURELIO MENDOZA L/CuaNariño/E.S.E.SANTIAGOAPOSTOLIMUESNARIÑO.xls</t>
  </si>
  <si>
    <t>07de julio de 2011</t>
  </si>
  <si>
    <t>SAPUYES - NARIÑO</t>
  </si>
  <si>
    <t xml:space="preserve">CENTRO DE SALUD SAPUYES E.S.E. </t>
  </si>
  <si>
    <t>AURELIO MENDOZA L/CuaNariño/CENTRODESALUDSAPUYESE.S.E.NARIÑO.xls</t>
  </si>
  <si>
    <t xml:space="preserve"> 08 de julio de 2011</t>
  </si>
  <si>
    <t>CENTRO HOSPITAL DIVINO NIÑO</t>
  </si>
  <si>
    <t>AURELIO MENDOZA L/CuaNariño/CENTROHOSPITALDIVINONIÑOTUMACONARIÑO.xls</t>
  </si>
  <si>
    <t>08 DE JULIO DE 2011</t>
  </si>
  <si>
    <t>AURELIO MENDOZA L/CuaNariño/CENTRODESALUDSANSEBASTIANESEPASTONARIÑO.xls</t>
  </si>
  <si>
    <t>CENTRO DE SALUD SAN SEBASTIAN</t>
  </si>
  <si>
    <t>EL PRESENTE CUADRO REEMPLAZA EL ENVIADO CON FECHA Septiembre 26 de 2006</t>
  </si>
  <si>
    <t>12 d julio de 2011</t>
  </si>
  <si>
    <t>AURELIO MENDOZA L/CuaNariño/CENTRODEHABILITACIONDELNIÑODEPASTONARIÑO.xls</t>
  </si>
  <si>
    <t>5058</t>
  </si>
  <si>
    <t>5057</t>
  </si>
  <si>
    <t>5056</t>
  </si>
  <si>
    <t>NOTA :  A PARTIR DELOCTUBRE 2007 TIENE EL NIT 900,176,479</t>
  </si>
  <si>
    <t>EL PRESENTE CUADRO REEMPLAZA AL DE FECHA22 DEJUNIO 2011</t>
  </si>
  <si>
    <t>JULIO 27 DE 2011</t>
  </si>
  <si>
    <t>5695</t>
  </si>
  <si>
    <t>5696   07 Jul-11                          Con Este Oficio</t>
  </si>
  <si>
    <t>9393</t>
  </si>
  <si>
    <t>9392</t>
  </si>
  <si>
    <t>9395</t>
  </si>
  <si>
    <t>9396</t>
  </si>
  <si>
    <t>9397</t>
  </si>
  <si>
    <t>814,006,607</t>
  </si>
  <si>
    <r>
      <t>DIANA ALVAREZ/CuaNariño/MUNICIPIODECUASPUDCARLOSAMACENTRODESALUDDECUASPUDNARIÑO.xl</t>
    </r>
    <r>
      <rPr>
        <sz val="10"/>
        <rFont val="Arial"/>
        <family val="2"/>
      </rPr>
      <t>s</t>
    </r>
  </si>
  <si>
    <t>EL PRESENTE CUADRO RESUMEN REEMPLAZA AL DE FECHA SEPTIEMBRE 20 DE 2006</t>
  </si>
  <si>
    <t>Diana Alvarez/CuaNariño/CENTRODESALUDDEPUERRESNARIÑO.xls</t>
  </si>
  <si>
    <t>800.099.118  /  814.003.000</t>
  </si>
  <si>
    <t>CENTRO DE SALUD MUNICIPIO DE MALLAMA -E.S.E</t>
  </si>
  <si>
    <t>DIANA ALVAREZ/CuaNariño/ALCALDIAMUNICIPALDEMALLACENTRODESALUDMANARIÑO.xls</t>
  </si>
  <si>
    <t>Diana Alvarez/CuaNariño/DIRECCIONLOCALDESALUDMUNICIPIODESANLORENZONARIÑO.xls</t>
  </si>
  <si>
    <t>Vo.Bo. CARMEN CECILIA SANCHEZ</t>
  </si>
  <si>
    <t>900,192,832</t>
  </si>
  <si>
    <t>800.099.142/</t>
  </si>
  <si>
    <t>EL PRESENTE CUADRO REEMPLAZA AL ENVIADO EL 21 JUNIO DE 2011</t>
  </si>
  <si>
    <t>Gerente  Nacional de Recaudo</t>
  </si>
  <si>
    <t>AGOSTO 23 DE 2011</t>
  </si>
  <si>
    <t>Elaborado Por:DIANA ALVAREZ /CuaNariño/ALCALDIAMUNICIPALCENTRODESALUDDESANJOSEDEALBANNARIÑO.xls</t>
  </si>
  <si>
    <t xml:space="preserve">1478  Mar-02-11                                      Con Este Oficio                                            </t>
  </si>
  <si>
    <t>DIANA ALVAREZ//ESE SAN PABLO II MUNICIPIO DE LINARES NARIÑO.xls</t>
  </si>
  <si>
    <t>Jefe Departamento Nacional de Cobranzas (E)</t>
  </si>
  <si>
    <t>DIANA ALVAREZ  /CuaNariño/MUNICIPIODELAFLORIDANARIÑO.xls</t>
  </si>
  <si>
    <t>6864 Oct 28-10                      Con Este Oficio</t>
  </si>
  <si>
    <t>EL PRESENTE CUADRO RESUMEN REEMPLAZA EL ENVIADO CON FECHA JUNIO 13 DE 2011,</t>
  </si>
  <si>
    <t>EL PRESENTE CUADRO REEMPLAZA EL ENVIADO EN FECHA MARZO 17 DE 2011</t>
  </si>
  <si>
    <t>AGOSTO 29 DE 2011</t>
  </si>
  <si>
    <t>Jefe Departamento Nacional de Cobranzas.(E)</t>
  </si>
  <si>
    <t xml:space="preserve"> 2769     06-Abr-11           </t>
  </si>
  <si>
    <t xml:space="preserve"> 2770    06-Abr-11           </t>
  </si>
  <si>
    <t xml:space="preserve"> 2771    06-Abr-11           </t>
  </si>
  <si>
    <t xml:space="preserve"> 2772    06-Abr-11           </t>
  </si>
  <si>
    <t xml:space="preserve"> 2773    06-Abr-11           </t>
  </si>
  <si>
    <t>Diana AlvarerzCuaNariño/CENTRODESALUDDEBELENNARIÑO.xls</t>
  </si>
  <si>
    <t>8523 Ago-18-06               Con Este Oficio</t>
  </si>
  <si>
    <t>6746 22-jun-06               Con Este Oficio</t>
  </si>
  <si>
    <t>6745 Jun 22-06               Con Este Oficio</t>
  </si>
  <si>
    <t>6744 Jun22-06                  Con Este Oficio</t>
  </si>
  <si>
    <t>Vo.Bo.CARMEN CECILIA SANCHEZ</t>
  </si>
  <si>
    <t>Agosto 30 de 2011</t>
  </si>
  <si>
    <t>5688</t>
  </si>
  <si>
    <t>Vo.Bo. CARMEN CECILIA SANCHEZ GOMEZ</t>
  </si>
  <si>
    <t>Nota : A partir de la vigencia 2008 cambia al Nit 900,192,544.</t>
  </si>
  <si>
    <t>5254 Jun 20-11                          Con Este Oficio</t>
  </si>
  <si>
    <t>Septiembre 13 de 2011</t>
  </si>
  <si>
    <t>09632   Sep-26-06 Con Este Oficio</t>
  </si>
  <si>
    <t>6867 Oct 28-10         Con Este Oficio</t>
  </si>
  <si>
    <t>6866 Oct 28-10         Con Este Oficio</t>
  </si>
  <si>
    <t>6865 Oct 28-10         Con Este Oficio</t>
  </si>
  <si>
    <t>09633 Sep 26-06      Con Este Oficio</t>
  </si>
  <si>
    <t xml:space="preserve">09631 Sep 26-06        Con Este Oficio </t>
  </si>
  <si>
    <t>09630 Sep 26-06         Con Este oficio</t>
  </si>
  <si>
    <t>900,134,576</t>
  </si>
  <si>
    <t>Nota: A Partir de la vigencia del 2007 registra con el Nit 900,134,576</t>
  </si>
  <si>
    <t>Septiembre 19 de 2011</t>
  </si>
  <si>
    <t>Diana Alvarez /CuaNariño/CENTRODESALUDSANBERNARDODESANBERNARDONARIÑO.xls</t>
  </si>
  <si>
    <t>5393</t>
  </si>
  <si>
    <t>Jun28-11</t>
  </si>
  <si>
    <t>5394</t>
  </si>
  <si>
    <t>09303  Sep-20-06           Con Este Oficio</t>
  </si>
  <si>
    <t>09303 Sep 20-06          Con Este Oficio</t>
  </si>
  <si>
    <t>3242 May-03-11       Con Este Oficio</t>
  </si>
  <si>
    <t>3243 May-03-11       Con Este Oficio</t>
  </si>
  <si>
    <t>3244 May-03-11       Con Este Oficio</t>
  </si>
  <si>
    <t>0795  Ene-31-11              Con Este Oficio</t>
  </si>
  <si>
    <t xml:space="preserve">0796  Ene-31-11        Con Este Oficio           </t>
  </si>
  <si>
    <t xml:space="preserve">0797   Ene-31-11          </t>
  </si>
  <si>
    <t>El presente cuadro reemplaza el de fecha 28 Junio de 2011</t>
  </si>
  <si>
    <t>SEPTIEMBRE 22 DE 2011</t>
  </si>
  <si>
    <t>Vo.Bo.CARMEN CECILIA SANCHEZ GOMEZ</t>
  </si>
  <si>
    <t>Jefe Departamento Nacional de Cobranzas(E)</t>
  </si>
  <si>
    <t>BUESACO - NARIÑO</t>
  </si>
  <si>
    <t>Diana Alvarez//CuaNariño/HOSPITALUNIVERSITARIODEPARTAMENTALDEPASTONARIÑO.xls</t>
  </si>
  <si>
    <t xml:space="preserve">Vo.Bo. CARMEN CECILIA SÁNCHEZ GÓMEZ </t>
  </si>
  <si>
    <t>4961 Jun 9-11</t>
  </si>
  <si>
    <t>4962 Jun 9-11</t>
  </si>
  <si>
    <t>4963 Jun 9-11</t>
  </si>
  <si>
    <t>4964 Jun 9-11</t>
  </si>
  <si>
    <t>4965 Jun 9-11</t>
  </si>
  <si>
    <t>5396</t>
  </si>
  <si>
    <t xml:space="preserve">A partir de la vigencia 2007 cambia de Nit 900,122,524 </t>
  </si>
  <si>
    <t>Vo. Bo. CARMEN CECILIA SÁNCHEZ GÓMEZ</t>
  </si>
  <si>
    <t xml:space="preserve">Nota: A partir de Enero del 2004 aparece con el Nit. No. 814.006.620 - Juan Pablo II Linares, E.S.E </t>
  </si>
  <si>
    <t>5307</t>
  </si>
  <si>
    <t>Diana Alvarez/CuaNariño/MUNICIPIODECUMBITARACENTRODESALUDDECUMBITARANARIÑO.xls</t>
  </si>
  <si>
    <t>Vo.Bo. CARMEN CECILIA SÁNCHEZ GÓMEZ</t>
  </si>
  <si>
    <t>El presente cuadro de resumen reemplaza al de fecha de JUNIO de 2011</t>
  </si>
  <si>
    <t>Noviembre 24 de 2011</t>
  </si>
  <si>
    <t>Cuadro Resumen para la elaboracion de la CERTIFICACION DE SALDOS SGP-2002 A 2008 , Con el Nit 800,099,072</t>
  </si>
  <si>
    <t>PARA LAS VIGENCIAS 2009 Y 2010 SE REGISTRA CON EL NIT 900,179,095 - E.S.E SAN PEDRO DE CUMBITARA</t>
  </si>
  <si>
    <t>7773</t>
  </si>
  <si>
    <t>Sep 23-11</t>
  </si>
  <si>
    <t>7774</t>
  </si>
  <si>
    <t>10152</t>
  </si>
  <si>
    <t>EL PRESENTE CUADRO REEMPLAZA EL ENVIADO CON FECHA  NOVIEMBRE  DE 2011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</si>
  <si>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</si>
  <si>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</si>
  <si>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</si>
  <si>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</si>
  <si>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</si>
  <si>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</si>
  <si>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</si>
  <si>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</si>
  <si>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CUADRO RESUMEN PARA CERTIFICACION DE SALDOS SGP- 2002-2010,</t>
  </si>
  <si>
    <t>10639</t>
  </si>
  <si>
    <t>Dic 9-11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</si>
  <si>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</si>
  <si>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</si>
  <si>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</si>
  <si>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</si>
  <si>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</si>
  <si>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</si>
  <si>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</si>
  <si>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</si>
  <si>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El presente cuadro de resumen reemplaza al de fecha de  DICIEMBRE  de 2011</t>
  </si>
  <si>
    <t>DICIEMBRE DE 2011</t>
  </si>
  <si>
    <t>A partir del 2004 Aparece con el Nit t 814,006,625 - CENTRO DE  SALUD SANTIAGO DE MALLAMA</t>
  </si>
  <si>
    <t>Cuadro Resumen para elaborar ACTA CONFRONTACION DE SALDOS SALDOS - SF.</t>
  </si>
  <si>
    <t>NOTA: Mayo de 2003 con el nit 814006607-0</t>
  </si>
  <si>
    <t>Diciembre 27 de 2011</t>
  </si>
  <si>
    <t>Diciembre 28 de 2011</t>
  </si>
  <si>
    <t>EL PRESENTE CUADRO REEMPLAZA AL DE FECHA JULIO DE 2011</t>
  </si>
  <si>
    <t>CENTRO DE SALUD - MUNICIPIO DE PUERRES</t>
  </si>
  <si>
    <t>Dic 23-11</t>
  </si>
  <si>
    <t>10996</t>
  </si>
  <si>
    <t>10997</t>
  </si>
  <si>
    <t>10998</t>
  </si>
  <si>
    <t>11001</t>
  </si>
  <si>
    <t>Nota : A partir de Abril de 2001 se registra con el con el nit 814.003.370</t>
  </si>
  <si>
    <t>Vo.Bo CARMEN CECILIA SÁNCHEZ GÓMEZ</t>
  </si>
  <si>
    <t>EL PRESENTE CUADRO RESUMEN REEMPLAZA EL DE FECHAJUNIO 21 DE 2011</t>
  </si>
  <si>
    <t>ENERO 04 DE 2012</t>
  </si>
  <si>
    <t>Cuadro Resumen para elaborar Certificación de Saldos 2004 - 2010</t>
  </si>
  <si>
    <t>EL PRESENTE CUADRO REEMPLAZA EL REMITIDO CON FECHA NOVIEMBRE 2011</t>
  </si>
  <si>
    <t>10435</t>
  </si>
  <si>
    <t>05452</t>
  </si>
  <si>
    <t>10436</t>
  </si>
  <si>
    <t>10437</t>
  </si>
  <si>
    <t>Apartir de la Vigencia 2007 tiene el NIT  900,121,152</t>
  </si>
  <si>
    <t>7713 Oct 10-05       Con Este Oficio</t>
  </si>
  <si>
    <t>7711 Oct 10-05       Con Este Oficio</t>
  </si>
  <si>
    <t>7710 Oct 10-05       Con Este Oficio</t>
  </si>
  <si>
    <t>9971 Oct-10-05        Con Este Oficio</t>
  </si>
  <si>
    <t>9972 Oct-10-05        Con Este Oficio</t>
  </si>
  <si>
    <t>7707 Oct10-05       Con Este Oficio</t>
  </si>
  <si>
    <t>9973 Oct-10-05        Con Este Oficio</t>
  </si>
  <si>
    <t>336 Ene -20-11 ConEste Oficio</t>
  </si>
  <si>
    <t>337 Ene -20-11       Con Este Oficio</t>
  </si>
  <si>
    <t>5682 JUL-7-11         Con Este Oficio</t>
  </si>
  <si>
    <t>Diana Alvarez /ALCALDIAMUNICIPALDESICAURTENARIÑO.xls</t>
  </si>
  <si>
    <t>7191</t>
  </si>
  <si>
    <t>1481</t>
  </si>
  <si>
    <t>Enero 11 de 2012</t>
  </si>
  <si>
    <t>Diana Alvarez /CuaNariño/HCLARITASANTOSDEPASTONARIÑO.xls</t>
  </si>
  <si>
    <t>Vo.Bo.CARMEN CECILIA SÁNCHEZ GÓMEZ</t>
  </si>
  <si>
    <t xml:space="preserve">ENERO 10 DE 2012 </t>
  </si>
  <si>
    <t xml:space="preserve">CLARITA SANTOS E.S.E. </t>
  </si>
  <si>
    <t>Cuadro Resumen Final para la Elaboración de ACTA DE CONFRONTACION DE SALDOS 1995 -2001 SITUADO FISCAL  NIT 891.200.528</t>
  </si>
  <si>
    <t>Febrero 7 de 2012,</t>
  </si>
  <si>
    <t>0298</t>
  </si>
  <si>
    <t>0299</t>
  </si>
  <si>
    <t>0300</t>
  </si>
  <si>
    <t>Cuadro Resumen proyectado para elaborar certificacion de saldos 2004 a 2010</t>
  </si>
  <si>
    <t>EL PRESENTE CUADRO REEEMPLAZA AL DE FECHA DICIEMBRE 28 DE 2011</t>
  </si>
  <si>
    <t>7685  Sep 20-11</t>
  </si>
  <si>
    <t>7683 Sep 20-11</t>
  </si>
  <si>
    <t>7684 Sep 20-11</t>
  </si>
  <si>
    <t>800,099,066    /   814,001,329</t>
  </si>
  <si>
    <t>7787</t>
  </si>
  <si>
    <t>Sep -23-11</t>
  </si>
  <si>
    <t xml:space="preserve">7788 Sep 23-11            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</si>
  <si>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</si>
  <si>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</si>
  <si>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</si>
  <si>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</si>
  <si>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</si>
  <si>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</si>
  <si>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</si>
  <si>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</si>
  <si>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</si>
  <si>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</si>
  <si>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</si>
  <si>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</si>
  <si>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Cuadro Resumen proyectado para elaborar acta de confrontacion de Saldos 1995 a 2001.</t>
  </si>
  <si>
    <t xml:space="preserve">Vo.Bo.CARMEN CECILIA SÁNCHEZ GÓMEZ </t>
  </si>
  <si>
    <t>EL PRESENTE CUADRO DE RESUMEN REEMPLAZA AL DE FECHA DE SEPTIEMBRE DE 2006</t>
  </si>
  <si>
    <t>Enero de 2012,</t>
  </si>
  <si>
    <t>3106 Abril 18-11                          Con Este Oficio</t>
  </si>
  <si>
    <t>3105 Abril 18-11                          Con Este Oficio</t>
  </si>
  <si>
    <t>3105   Abril 18-11                          Con Este Oficio</t>
  </si>
  <si>
    <t>Nota :SALDOS CONCILIADOS PARA LA E.S.E CENTRO DE SALUD NUESTRA SEÑORA DE  FATIMA DE CHACHGUI  FIGURA BAJO EL NIT 900,134,497  A PARTIR DE LA VIGENCIA 2007 a 2010.</t>
  </si>
  <si>
    <t>Gerente Nacional de Recaudo</t>
  </si>
  <si>
    <t>ESTE CUADRO DE RESUMEN REEMPLAZA   LOS SALDOS  CON FECHA DE ABRIL 7 DE 2011</t>
  </si>
  <si>
    <t>Marzo 26 de 2012.</t>
  </si>
  <si>
    <t>Diana Alvarez /CuaNariño/CENTRODESALUDSOTOMAYORDELOSANDESNARIÑO.xls</t>
  </si>
  <si>
    <t>Marzo 29 de 2012</t>
  </si>
  <si>
    <t>800.019.112 -  900.142.446</t>
  </si>
  <si>
    <t>Para la vigencias 1995 a 2006 aparecen con el Nit 800,019,112</t>
  </si>
  <si>
    <t>Para las Vigencias 2007 a 2010  aparece  con  el Nit  900,142,446 - Conciliado con el Hospital,</t>
  </si>
  <si>
    <t>800099052 // 900,192,678</t>
  </si>
  <si>
    <t>Para las vigencias 1995 a 2007 aparece con el nit  800.099.052</t>
  </si>
  <si>
    <t>NOTA: Este cuadro de resumen corresponde a la Conciliacion para  las vigencias 2008 a 2010- para el  Centro de Salud Nuestra Sra del Pilar-  Nit 900,192,678</t>
  </si>
  <si>
    <t>Diana Alvarez /CuaNariño/MUNICIPIODEALDANACENTRODESALUDDEALDANANARIÑO.xls</t>
  </si>
  <si>
    <t>Vo.BoCARMEN CECILIA SÁNCHEZ GÓMEZ</t>
  </si>
  <si>
    <t>SUBTOTAL SF-</t>
  </si>
  <si>
    <t>SUBTOTAL SGP</t>
  </si>
  <si>
    <t>SUTOTAL SGP</t>
  </si>
  <si>
    <t>SUBTOTAL SF</t>
  </si>
  <si>
    <t>subtotal SGP</t>
  </si>
  <si>
    <t xml:space="preserve"> Subtotal SGP</t>
  </si>
  <si>
    <t>Subtotal SGP</t>
  </si>
  <si>
    <t>Subtotal</t>
  </si>
  <si>
    <t>SAN PEDRO DE PASTO</t>
  </si>
  <si>
    <t>SUBTOTOTAL  SGP</t>
  </si>
  <si>
    <t xml:space="preserve">Subtotal </t>
  </si>
  <si>
    <t xml:space="preserve"> OFICIOS </t>
  </si>
  <si>
    <t xml:space="preserve"> PENSION </t>
  </si>
  <si>
    <t xml:space="preserve"> SALUD </t>
  </si>
  <si>
    <t xml:space="preserve"> TOTAL </t>
  </si>
  <si>
    <t xml:space="preserve"> NUMERO </t>
  </si>
  <si>
    <t xml:space="preserve"> FECHA </t>
  </si>
  <si>
    <t>9987</t>
  </si>
  <si>
    <t xml:space="preserve"> 10-jun-011 </t>
  </si>
  <si>
    <t>5081/ 9368</t>
  </si>
  <si>
    <t xml:space="preserve"> 10-jun-011/09-nov-011 </t>
  </si>
  <si>
    <t>5082/9367</t>
  </si>
  <si>
    <t xml:space="preserve">   </t>
  </si>
  <si>
    <t xml:space="preserve"> AURELIO MENDOZA L /CuaNariño/CENTRODESALUDMUNICIPIODETANGUANARIÑO.xls </t>
  </si>
  <si>
    <t>EL PRESENTE CUADRO RESUMEN REEMPLAZA EL ENVIADO CON FECHA JUNIO 07 2011</t>
  </si>
  <si>
    <t>NOVIEMBRE 3 DE 2011</t>
  </si>
  <si>
    <t>8592</t>
  </si>
  <si>
    <t>Oct 27-11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</si>
  <si>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</si>
  <si>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</si>
  <si>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</si>
  <si>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</si>
  <si>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</si>
  <si>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</si>
  <si>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</si>
  <si>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</si>
  <si>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</si>
  <si>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</si>
  <si>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</si>
  <si>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8605</t>
  </si>
  <si>
    <t>8606</t>
  </si>
  <si>
    <t xml:space="preserve">Nota: A partir de la vigencia 2008 aparece con el NIT 900,154,361 centro de  Salud El Tablon de Gómez E.S.E </t>
  </si>
  <si>
    <t>ACTA CONFRONTACION DE SALDOS SITUADO FISCAL 1995 A 2001</t>
  </si>
  <si>
    <t>Diana Alvarez/CuaNariño/MUNICIPIOELTABLONDEGOMEZCENTRODESALUD.xls</t>
  </si>
  <si>
    <t xml:space="preserve">El presente cuadro reemplaza el de fecha de Octubre 2011 </t>
  </si>
  <si>
    <t>DICIEMBRE 7 DE 2011</t>
  </si>
  <si>
    <t xml:space="preserve"> Diana Alvarez /CuaNariño/MUNICIPIODEILESNARIÑO.xls </t>
  </si>
  <si>
    <t>INSTITUTO DEPARTAMENTAL DE SALUD DE NARIÑO</t>
  </si>
  <si>
    <t>5006</t>
  </si>
  <si>
    <t>5003</t>
  </si>
  <si>
    <t>5004</t>
  </si>
  <si>
    <t>5005</t>
  </si>
  <si>
    <t>5007</t>
  </si>
  <si>
    <t>DEVOLUCIÓN DE EXCEDENTES APORTES PATRONALES SITUADO FISCAL OFICIO  DNC No. 10712 DEL 15 DIC 2011</t>
  </si>
  <si>
    <t>1863</t>
  </si>
  <si>
    <t>1864</t>
  </si>
  <si>
    <t>1865</t>
  </si>
  <si>
    <t>5008</t>
  </si>
  <si>
    <t>5009</t>
  </si>
  <si>
    <t>HERNAN MONTOYA/CuaNariño/INSTITUTODEPARTAMENTALDESALUDDENARIÑO.xls</t>
  </si>
  <si>
    <t>EL PRESENTE CUADRO REEMPLAZA EL ENVIADO CON FECHA 03 DE JUNIO DE 2011</t>
  </si>
  <si>
    <t>0ctubre 20 de 2011</t>
  </si>
  <si>
    <t xml:space="preserve">  9641      Sep 26-06                           </t>
  </si>
  <si>
    <t xml:space="preserve">   9642      26-Sep-06               </t>
  </si>
  <si>
    <t xml:space="preserve">9647 Sep-26-06                                     Con Este Oficio </t>
  </si>
  <si>
    <t xml:space="preserve">5673     07-JUL-11                  Con Este Oficio        </t>
  </si>
  <si>
    <t xml:space="preserve"> 0099   14-Ene/-09             </t>
  </si>
  <si>
    <t xml:space="preserve">5674    11- JUL-11                           Con Este Oficio </t>
  </si>
  <si>
    <t xml:space="preserve">  1407   28-Feb- 11            </t>
  </si>
  <si>
    <t>DIANA ALVAREZ/HEDUARDOSANTOSDELAUNIONNARIÑO.xls</t>
  </si>
  <si>
    <t xml:space="preserve"> Diana Alvarez/CuaNariño/HOSPITALINFANTILLOS ANGELESDEPASTONARIÑO.xls </t>
  </si>
  <si>
    <t>EL PRESENTE CUADRO RESUMEN REEMPLAZA EL ENVIADO CON FECHA JULIO 2011</t>
  </si>
  <si>
    <t>subtotal</t>
  </si>
  <si>
    <t xml:space="preserve">SUBTOTAL </t>
  </si>
  <si>
    <t>800.099.153 /</t>
  </si>
  <si>
    <t xml:space="preserve">   900,108,282</t>
  </si>
  <si>
    <t>8252</t>
  </si>
  <si>
    <t>02-Ag-06</t>
  </si>
  <si>
    <t>8253</t>
  </si>
  <si>
    <t>5924  11/07/2011         Con Este Oficio</t>
  </si>
  <si>
    <t>5925   11/07/2011        Con Este Oficio</t>
  </si>
  <si>
    <t>5926   11/07/2011        Con Este Oficio</t>
  </si>
  <si>
    <t>5927   11/07/2011        Con Este Oficio</t>
  </si>
  <si>
    <t>5928   11/07/2011       Con Este Oficio</t>
  </si>
  <si>
    <t>Nit : 900,108,282 A PARTIR DE LA VIGENCIA 2006.</t>
  </si>
  <si>
    <t>Diana Alvarez/CuaNariño/CENTRODESALUDDEYACUANQUERNARIÑO.xls</t>
  </si>
  <si>
    <t>EL PRESENTE CUADRO REEMPLAZA EL DE FECHA 11 Julio de 2011</t>
  </si>
  <si>
    <t>Julio 18 de 2011</t>
  </si>
  <si>
    <t xml:space="preserve">4967  Jun 09/11                  Con Este oficio </t>
  </si>
  <si>
    <t xml:space="preserve"> Diana Maria Alvarez/CuaNariño/HCIVILDEIPIALESNARIÑO.xls </t>
  </si>
  <si>
    <t>EL PRESENTE CUADRO REEMPLAZA EL DE FECHA DE JUNIO  DE 2011</t>
  </si>
  <si>
    <t>A partir de la vigencia 2004 a 2011 aparecec con el Nit 900.000.410.</t>
  </si>
  <si>
    <t>Diana Alvarez  /CuaNariño/MUNICIPIODEANCUYACENTRODESALUDDEANCUYANARIÑO.xls</t>
  </si>
  <si>
    <t>Mayo 7 de 2012</t>
  </si>
  <si>
    <t>Vo.Bo. Carmen Cecilia Sánchez Gómez</t>
  </si>
  <si>
    <t>814.002.049 / 900.000.410</t>
  </si>
  <si>
    <t>CENTRO DE SALUD ANCUYA E.S.E.</t>
  </si>
  <si>
    <t>2081</t>
  </si>
  <si>
    <t>2082</t>
  </si>
  <si>
    <t>2083</t>
  </si>
  <si>
    <t>2084</t>
  </si>
  <si>
    <t>2085</t>
  </si>
  <si>
    <t>2086</t>
  </si>
  <si>
    <t>2087</t>
  </si>
  <si>
    <t>2088</t>
  </si>
  <si>
    <t>Este cuadro resumen  se actualiza para elaborar acta de confrontacion de Saldos  - SF - 1995 A  2001 Nit 800.099.142</t>
  </si>
  <si>
    <t>0658</t>
  </si>
  <si>
    <t>0659</t>
  </si>
  <si>
    <t>0660</t>
  </si>
  <si>
    <t>0661</t>
  </si>
  <si>
    <t>Nota :Para las Vigencias  1997 a 2007 registran los saldos con el  NIT 800.099.142.</t>
  </si>
  <si>
    <t>SUBTOTAL  Nit 800.099.142</t>
  </si>
  <si>
    <t>EL PRESENTE CUADRO RESUMEN REEMPLAZA EL ENVIADO CON FECHA 28 FEBRERO 2012</t>
  </si>
  <si>
    <t>MAYO 12 DE 2012</t>
  </si>
  <si>
    <t>8460 Dic 22-09                Con Este Oficio</t>
  </si>
  <si>
    <t>8455 Dic -22-09                     Con Este Oficio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</si>
</sst>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* #,##0_);_(* \(#,##0\);_(* &quot;-&quot;??_);_(@_)"/>
    <numFmt numFmtId="189" formatCode="[$-240A]dddd\,\ dd&quot; de &quot;mmmm&quot; de &quot;yyyy"/>
    <numFmt numFmtId="190" formatCode="[$-240A]hh:mm:ss\ \a\.m\./\p\.m\."/>
    <numFmt numFmtId="191" formatCode="mmm\-yyyy"/>
    <numFmt numFmtId="192" formatCode="_ * #,##0_ ;_ * \-#,##0_ ;_ * &quot;-&quot;??_ ;_ @_ "/>
    <numFmt numFmtId="193" formatCode="_-* #,##0.0\ _€_-;\-* #,##0.0\ _€_-;_-* &quot;-&quot;??\ _€_-;_-@_-"/>
    <numFmt numFmtId="194" formatCode="_-* #,##0\ _€_-;\-* #,##0\ _€_-;_-* &quot;-&quot;??\ _€_-;_-@_-"/>
    <numFmt numFmtId="195" formatCode="d\-mmm\-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F800]dddd\,\ mmmm\ dd\,\ yyyy"/>
    <numFmt numFmtId="200" formatCode="[$-240A]d&quot; de &quot;mmmm&quot; de &quot;yyyy;@"/>
    <numFmt numFmtId="201" formatCode="dd/mm/yyyy;@"/>
    <numFmt numFmtId="202" formatCode="d/m/yy;@"/>
    <numFmt numFmtId="203" formatCode="#,##0;[Red]#,##0"/>
  </numFmts>
  <fonts count="6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b/>
      <sz val="9"/>
      <name val="Franklin Gothic Medium"/>
      <family val="2"/>
    </font>
    <font>
      <b/>
      <sz val="11"/>
      <name val="Franklin Gothic Medium"/>
      <family val="2"/>
    </font>
    <font>
      <b/>
      <sz val="10"/>
      <name val="Franklin Gothic Medium"/>
      <family val="2"/>
    </font>
    <font>
      <sz val="9"/>
      <name val="Franklin Gothic Medium"/>
      <family val="2"/>
    </font>
    <font>
      <i/>
      <sz val="11"/>
      <name val="Arial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7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i/>
      <sz val="9"/>
      <name val="Cambria"/>
      <family val="1"/>
    </font>
    <font>
      <b/>
      <i/>
      <sz val="11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11"/>
      <name val="Cambria"/>
      <family val="1"/>
    </font>
    <font>
      <sz val="7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6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4" xfId="0" applyFont="1" applyBorder="1" applyAlignment="1">
      <alignment horizontal="left"/>
    </xf>
    <xf numFmtId="188" fontId="3" fillId="0" borderId="15" xfId="48" applyNumberFormat="1" applyFont="1" applyBorder="1" applyAlignment="1">
      <alignment horizontal="center"/>
    </xf>
    <xf numFmtId="188" fontId="3" fillId="0" borderId="14" xfId="48" applyNumberFormat="1" applyFont="1" applyBorder="1" applyAlignment="1">
      <alignment horizontal="centerContinuous"/>
    </xf>
    <xf numFmtId="188" fontId="3" fillId="0" borderId="16" xfId="48" applyNumberFormat="1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188" fontId="5" fillId="0" borderId="18" xfId="48" applyNumberFormat="1" applyFont="1" applyBorder="1" applyAlignment="1">
      <alignment horizontal="center"/>
    </xf>
    <xf numFmtId="188" fontId="5" fillId="0" borderId="19" xfId="48" applyNumberFormat="1" applyFont="1" applyBorder="1" applyAlignment="1">
      <alignment horizontal="center"/>
    </xf>
    <xf numFmtId="188" fontId="5" fillId="0" borderId="15" xfId="48" applyNumberFormat="1" applyFont="1" applyBorder="1" applyAlignment="1">
      <alignment horizontal="center"/>
    </xf>
    <xf numFmtId="188" fontId="5" fillId="0" borderId="16" xfId="48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2" fillId="0" borderId="21" xfId="48" applyNumberFormat="1" applyFont="1" applyBorder="1" applyAlignment="1">
      <alignment/>
    </xf>
    <xf numFmtId="37" fontId="2" fillId="0" borderId="21" xfId="48" applyNumberFormat="1" applyFont="1" applyBorder="1" applyAlignment="1">
      <alignment/>
    </xf>
    <xf numFmtId="188" fontId="2" fillId="0" borderId="21" xfId="48" applyNumberFormat="1" applyFont="1" applyBorder="1" applyAlignment="1">
      <alignment/>
    </xf>
    <xf numFmtId="49" fontId="2" fillId="0" borderId="22" xfId="48" applyNumberFormat="1" applyFont="1" applyBorder="1" applyAlignment="1">
      <alignment horizontal="center"/>
    </xf>
    <xf numFmtId="15" fontId="2" fillId="0" borderId="23" xfId="48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center"/>
    </xf>
    <xf numFmtId="49" fontId="2" fillId="0" borderId="21" xfId="48" applyNumberFormat="1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15" fontId="2" fillId="0" borderId="25" xfId="48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5" fillId="0" borderId="21" xfId="48" applyNumberFormat="1" applyFont="1" applyBorder="1" applyAlignment="1">
      <alignment/>
    </xf>
    <xf numFmtId="37" fontId="2" fillId="0" borderId="21" xfId="48" applyNumberFormat="1" applyFont="1" applyBorder="1" applyAlignment="1">
      <alignment horizontal="right"/>
    </xf>
    <xf numFmtId="188" fontId="2" fillId="0" borderId="21" xfId="48" applyNumberFormat="1" applyFont="1" applyBorder="1" applyAlignment="1" quotePrefix="1">
      <alignment/>
    </xf>
    <xf numFmtId="188" fontId="2" fillId="0" borderId="25" xfId="48" applyNumberFormat="1" applyFont="1" applyBorder="1" applyAlignment="1" quotePrefix="1">
      <alignment/>
    </xf>
    <xf numFmtId="0" fontId="3" fillId="0" borderId="26" xfId="0" applyFont="1" applyBorder="1" applyAlignment="1">
      <alignment horizontal="center"/>
    </xf>
    <xf numFmtId="3" fontId="5" fillId="0" borderId="19" xfId="48" applyNumberFormat="1" applyFont="1" applyBorder="1" applyAlignment="1">
      <alignment/>
    </xf>
    <xf numFmtId="3" fontId="5" fillId="0" borderId="15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5" fillId="0" borderId="0" xfId="48" applyNumberFormat="1" applyFont="1" applyBorder="1" applyAlignment="1">
      <alignment/>
    </xf>
    <xf numFmtId="188" fontId="0" fillId="0" borderId="0" xfId="48" applyNumberFormat="1" applyFont="1" applyBorder="1" applyAlignment="1">
      <alignment/>
    </xf>
    <xf numFmtId="188" fontId="6" fillId="0" borderId="0" xfId="48" applyNumberFormat="1" applyFont="1" applyBorder="1" applyAlignment="1">
      <alignment/>
    </xf>
    <xf numFmtId="188" fontId="7" fillId="0" borderId="0" xfId="48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188" fontId="5" fillId="0" borderId="15" xfId="48" applyNumberFormat="1" applyFont="1" applyBorder="1" applyAlignment="1">
      <alignment horizontal="right"/>
    </xf>
    <xf numFmtId="3" fontId="5" fillId="0" borderId="21" xfId="48" applyNumberFormat="1" applyFont="1" applyBorder="1" applyAlignment="1">
      <alignment horizontal="right"/>
    </xf>
    <xf numFmtId="3" fontId="5" fillId="0" borderId="19" xfId="48" applyNumberFormat="1" applyFont="1" applyBorder="1" applyAlignment="1">
      <alignment horizontal="right"/>
    </xf>
    <xf numFmtId="188" fontId="5" fillId="0" borderId="0" xfId="48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88" fontId="5" fillId="0" borderId="0" xfId="48" applyNumberFormat="1" applyFont="1" applyBorder="1" applyAlignment="1">
      <alignment/>
    </xf>
    <xf numFmtId="188" fontId="7" fillId="0" borderId="0" xfId="48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8" fontId="8" fillId="0" borderId="0" xfId="48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27" xfId="4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8" fontId="3" fillId="0" borderId="16" xfId="48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8" fontId="3" fillId="0" borderId="18" xfId="48" applyNumberFormat="1" applyFont="1" applyBorder="1" applyAlignment="1">
      <alignment horizontal="center"/>
    </xf>
    <xf numFmtId="188" fontId="3" fillId="0" borderId="19" xfId="48" applyNumberFormat="1" applyFont="1" applyBorder="1" applyAlignment="1">
      <alignment horizontal="center"/>
    </xf>
    <xf numFmtId="188" fontId="3" fillId="0" borderId="15" xfId="48" applyNumberFormat="1" applyFont="1" applyBorder="1" applyAlignment="1">
      <alignment horizontal="right"/>
    </xf>
    <xf numFmtId="3" fontId="0" fillId="0" borderId="21" xfId="48" applyNumberFormat="1" applyFont="1" applyBorder="1" applyAlignment="1">
      <alignment/>
    </xf>
    <xf numFmtId="37" fontId="0" fillId="0" borderId="21" xfId="48" applyNumberFormat="1" applyFont="1" applyBorder="1" applyAlignment="1">
      <alignment/>
    </xf>
    <xf numFmtId="188" fontId="0" fillId="0" borderId="21" xfId="48" applyNumberFormat="1" applyFont="1" applyBorder="1" applyAlignment="1">
      <alignment/>
    </xf>
    <xf numFmtId="49" fontId="0" fillId="0" borderId="22" xfId="48" applyNumberFormat="1" applyFont="1" applyBorder="1" applyAlignment="1">
      <alignment horizontal="center"/>
    </xf>
    <xf numFmtId="15" fontId="0" fillId="0" borderId="23" xfId="48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21" xfId="48" applyNumberFormat="1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15" fontId="0" fillId="0" borderId="25" xfId="48" applyNumberFormat="1" applyFont="1" applyBorder="1" applyAlignment="1">
      <alignment horizontal="center"/>
    </xf>
    <xf numFmtId="3" fontId="3" fillId="0" borderId="21" xfId="48" applyNumberFormat="1" applyFont="1" applyBorder="1" applyAlignment="1">
      <alignment/>
    </xf>
    <xf numFmtId="0" fontId="0" fillId="0" borderId="20" xfId="0" applyFont="1" applyBorder="1" applyAlignment="1" quotePrefix="1">
      <alignment horizontal="center"/>
    </xf>
    <xf numFmtId="188" fontId="0" fillId="0" borderId="21" xfId="48" applyNumberFormat="1" applyFont="1" applyBorder="1" applyAlignment="1" quotePrefix="1">
      <alignment/>
    </xf>
    <xf numFmtId="0" fontId="3" fillId="0" borderId="26" xfId="0" applyFont="1" applyBorder="1" applyAlignment="1">
      <alignment horizontal="center"/>
    </xf>
    <xf numFmtId="3" fontId="3" fillId="0" borderId="15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3" fillId="0" borderId="0" xfId="48" applyNumberFormat="1" applyFont="1" applyBorder="1" applyAlignment="1">
      <alignment/>
    </xf>
    <xf numFmtId="188" fontId="3" fillId="0" borderId="0" xfId="48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8" fontId="2" fillId="0" borderId="21" xfId="48" applyNumberFormat="1" applyFont="1" applyBorder="1" applyAlignment="1">
      <alignment horizontal="center"/>
    </xf>
    <xf numFmtId="37" fontId="2" fillId="0" borderId="21" xfId="48" applyNumberFormat="1" applyFont="1" applyBorder="1" applyAlignment="1">
      <alignment/>
    </xf>
    <xf numFmtId="188" fontId="5" fillId="0" borderId="28" xfId="48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13" fillId="0" borderId="0" xfId="0" applyFont="1" applyAlignment="1">
      <alignment/>
    </xf>
    <xf numFmtId="188" fontId="5" fillId="0" borderId="27" xfId="48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3" fontId="2" fillId="0" borderId="29" xfId="48" applyNumberFormat="1" applyFont="1" applyBorder="1" applyAlignment="1">
      <alignment/>
    </xf>
    <xf numFmtId="37" fontId="2" fillId="0" borderId="29" xfId="48" applyNumberFormat="1" applyFont="1" applyBorder="1" applyAlignment="1">
      <alignment/>
    </xf>
    <xf numFmtId="37" fontId="2" fillId="0" borderId="29" xfId="48" applyNumberFormat="1" applyFont="1" applyBorder="1" applyAlignment="1">
      <alignment horizontal="right"/>
    </xf>
    <xf numFmtId="188" fontId="2" fillId="0" borderId="29" xfId="48" applyNumberFormat="1" applyFont="1" applyBorder="1" applyAlignment="1">
      <alignment/>
    </xf>
    <xf numFmtId="49" fontId="2" fillId="0" borderId="29" xfId="48" applyNumberFormat="1" applyFont="1" applyBorder="1" applyAlignment="1">
      <alignment horizontal="center"/>
    </xf>
    <xf numFmtId="15" fontId="2" fillId="0" borderId="30" xfId="48" applyNumberFormat="1" applyFont="1" applyBorder="1" applyAlignment="1">
      <alignment horizontal="center"/>
    </xf>
    <xf numFmtId="0" fontId="0" fillId="24" borderId="0" xfId="0" applyFill="1" applyAlignment="1">
      <alignment/>
    </xf>
    <xf numFmtId="3" fontId="2" fillId="0" borderId="31" xfId="48" applyNumberFormat="1" applyFont="1" applyBorder="1" applyAlignment="1">
      <alignment/>
    </xf>
    <xf numFmtId="37" fontId="2" fillId="0" borderId="31" xfId="48" applyNumberFormat="1" applyFont="1" applyBorder="1" applyAlignment="1">
      <alignment horizontal="right"/>
    </xf>
    <xf numFmtId="37" fontId="2" fillId="0" borderId="31" xfId="48" applyNumberFormat="1" applyFont="1" applyBorder="1" applyAlignment="1">
      <alignment/>
    </xf>
    <xf numFmtId="188" fontId="2" fillId="0" borderId="31" xfId="48" applyNumberFormat="1" applyFont="1" applyBorder="1" applyAlignment="1">
      <alignment/>
    </xf>
    <xf numFmtId="3" fontId="2" fillId="0" borderId="32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88" fontId="15" fillId="0" borderId="0" xfId="48" applyNumberFormat="1" applyFont="1" applyBorder="1" applyAlignment="1">
      <alignment/>
    </xf>
    <xf numFmtId="188" fontId="5" fillId="0" borderId="33" xfId="48" applyNumberFormat="1" applyFont="1" applyBorder="1" applyAlignment="1">
      <alignment horizontal="center"/>
    </xf>
    <xf numFmtId="3" fontId="2" fillId="0" borderId="34" xfId="48" applyNumberFormat="1" applyFont="1" applyBorder="1" applyAlignment="1">
      <alignment/>
    </xf>
    <xf numFmtId="3" fontId="5" fillId="0" borderId="34" xfId="48" applyNumberFormat="1" applyFont="1" applyBorder="1" applyAlignment="1">
      <alignment/>
    </xf>
    <xf numFmtId="3" fontId="5" fillId="0" borderId="33" xfId="48" applyNumberFormat="1" applyFont="1" applyBorder="1" applyAlignment="1">
      <alignment/>
    </xf>
    <xf numFmtId="3" fontId="2" fillId="0" borderId="21" xfId="48" applyNumberFormat="1" applyFont="1" applyBorder="1" applyAlignment="1">
      <alignment/>
    </xf>
    <xf numFmtId="3" fontId="2" fillId="0" borderId="35" xfId="48" applyNumberFormat="1" applyFont="1" applyBorder="1" applyAlignment="1">
      <alignment/>
    </xf>
    <xf numFmtId="3" fontId="2" fillId="0" borderId="36" xfId="48" applyNumberFormat="1" applyFont="1" applyBorder="1" applyAlignment="1">
      <alignment/>
    </xf>
    <xf numFmtId="37" fontId="2" fillId="0" borderId="36" xfId="48" applyNumberFormat="1" applyFont="1" applyBorder="1" applyAlignment="1">
      <alignment horizontal="right"/>
    </xf>
    <xf numFmtId="37" fontId="2" fillId="0" borderId="36" xfId="48" applyNumberFormat="1" applyFont="1" applyBorder="1" applyAlignment="1">
      <alignment/>
    </xf>
    <xf numFmtId="188" fontId="2" fillId="0" borderId="36" xfId="48" applyNumberFormat="1" applyFont="1" applyBorder="1" applyAlignment="1">
      <alignment/>
    </xf>
    <xf numFmtId="188" fontId="5" fillId="0" borderId="12" xfId="48" applyNumberFormat="1" applyFont="1" applyBorder="1" applyAlignment="1">
      <alignment horizontal="center"/>
    </xf>
    <xf numFmtId="188" fontId="2" fillId="0" borderId="37" xfId="48" applyNumberFormat="1" applyFont="1" applyBorder="1" applyAlignment="1">
      <alignment/>
    </xf>
    <xf numFmtId="3" fontId="5" fillId="0" borderId="37" xfId="48" applyNumberFormat="1" applyFont="1" applyBorder="1" applyAlignment="1">
      <alignment/>
    </xf>
    <xf numFmtId="188" fontId="2" fillId="0" borderId="38" xfId="48" applyNumberFormat="1" applyFont="1" applyBorder="1" applyAlignment="1">
      <alignment/>
    </xf>
    <xf numFmtId="49" fontId="2" fillId="0" borderId="32" xfId="48" applyNumberFormat="1" applyFont="1" applyBorder="1" applyAlignment="1">
      <alignment horizontal="center"/>
    </xf>
    <xf numFmtId="3" fontId="5" fillId="0" borderId="18" xfId="48" applyNumberFormat="1" applyFont="1" applyBorder="1" applyAlignment="1">
      <alignment/>
    </xf>
    <xf numFmtId="3" fontId="2" fillId="0" borderId="39" xfId="48" applyNumberFormat="1" applyFont="1" applyBorder="1" applyAlignment="1">
      <alignment/>
    </xf>
    <xf numFmtId="3" fontId="2" fillId="0" borderId="31" xfId="48" applyNumberFormat="1" applyFont="1" applyBorder="1" applyAlignment="1">
      <alignment/>
    </xf>
    <xf numFmtId="49" fontId="2" fillId="0" borderId="40" xfId="48" applyNumberFormat="1" applyFont="1" applyBorder="1" applyAlignment="1">
      <alignment horizontal="center"/>
    </xf>
    <xf numFmtId="49" fontId="2" fillId="0" borderId="32" xfId="48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15" fontId="0" fillId="0" borderId="0" xfId="0" applyNumberFormat="1" applyAlignment="1">
      <alignment/>
    </xf>
    <xf numFmtId="0" fontId="0" fillId="25" borderId="0" xfId="0" applyFill="1" applyAlignment="1">
      <alignment/>
    </xf>
    <xf numFmtId="0" fontId="3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188" fontId="7" fillId="0" borderId="16" xfId="48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32" xfId="0" applyFont="1" applyBorder="1" applyAlignment="1">
      <alignment horizontal="center"/>
    </xf>
    <xf numFmtId="188" fontId="2" fillId="0" borderId="21" xfId="48" applyNumberFormat="1" applyFont="1" applyBorder="1" applyAlignment="1">
      <alignment/>
    </xf>
    <xf numFmtId="0" fontId="2" fillId="0" borderId="32" xfId="0" applyFont="1" applyBorder="1" applyAlignment="1">
      <alignment horizontal="centerContinuous"/>
    </xf>
    <xf numFmtId="0" fontId="2" fillId="0" borderId="32" xfId="0" applyFont="1" applyBorder="1" applyAlignment="1" quotePrefix="1">
      <alignment horizontal="centerContinuous"/>
    </xf>
    <xf numFmtId="0" fontId="5" fillId="0" borderId="32" xfId="0" applyFont="1" applyBorder="1" applyAlignment="1">
      <alignment horizontal="centerContinuous"/>
    </xf>
    <xf numFmtId="188" fontId="5" fillId="0" borderId="21" xfId="48" applyNumberFormat="1" applyFont="1" applyBorder="1" applyAlignment="1">
      <alignment/>
    </xf>
    <xf numFmtId="0" fontId="5" fillId="0" borderId="42" xfId="0" applyFont="1" applyBorder="1" applyAlignment="1">
      <alignment/>
    </xf>
    <xf numFmtId="188" fontId="5" fillId="0" borderId="43" xfId="48" applyNumberFormat="1" applyFont="1" applyBorder="1" applyAlignment="1">
      <alignment/>
    </xf>
    <xf numFmtId="49" fontId="2" fillId="0" borderId="43" xfId="48" applyNumberFormat="1" applyFont="1" applyBorder="1" applyAlignment="1">
      <alignment horizontal="center"/>
    </xf>
    <xf numFmtId="15" fontId="2" fillId="0" borderId="44" xfId="48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88" fontId="2" fillId="0" borderId="45" xfId="48" applyNumberFormat="1" applyFont="1" applyBorder="1" applyAlignment="1">
      <alignment/>
    </xf>
    <xf numFmtId="49" fontId="2" fillId="0" borderId="21" xfId="48" applyNumberFormat="1" applyFont="1" applyBorder="1" applyAlignment="1">
      <alignment horizontal="center"/>
    </xf>
    <xf numFmtId="3" fontId="5" fillId="0" borderId="27" xfId="48" applyNumberFormat="1" applyFont="1" applyBorder="1" applyAlignment="1">
      <alignment/>
    </xf>
    <xf numFmtId="3" fontId="5" fillId="0" borderId="16" xfId="48" applyNumberFormat="1" applyFont="1" applyBorder="1" applyAlignment="1">
      <alignment/>
    </xf>
    <xf numFmtId="188" fontId="2" fillId="0" borderId="46" xfId="48" applyNumberFormat="1" applyFont="1" applyBorder="1" applyAlignment="1">
      <alignment/>
    </xf>
    <xf numFmtId="188" fontId="2" fillId="0" borderId="47" xfId="48" applyNumberFormat="1" applyFont="1" applyBorder="1" applyAlignment="1">
      <alignment/>
    </xf>
    <xf numFmtId="49" fontId="2" fillId="0" borderId="22" xfId="48" applyNumberFormat="1" applyFont="1" applyBorder="1" applyAlignment="1">
      <alignment horizontal="center"/>
    </xf>
    <xf numFmtId="3" fontId="2" fillId="0" borderId="39" xfId="48" applyNumberFormat="1" applyFont="1" applyBorder="1" applyAlignment="1">
      <alignment/>
    </xf>
    <xf numFmtId="3" fontId="2" fillId="0" borderId="21" xfId="48" applyNumberFormat="1" applyFont="1" applyFill="1" applyBorder="1" applyAlignment="1">
      <alignment/>
    </xf>
    <xf numFmtId="3" fontId="2" fillId="0" borderId="48" xfId="48" applyNumberFormat="1" applyFont="1" applyBorder="1" applyAlignment="1">
      <alignment/>
    </xf>
    <xf numFmtId="3" fontId="2" fillId="0" borderId="22" xfId="48" applyNumberFormat="1" applyFont="1" applyBorder="1" applyAlignment="1">
      <alignment/>
    </xf>
    <xf numFmtId="37" fontId="2" fillId="0" borderId="22" xfId="48" applyNumberFormat="1" applyFont="1" applyBorder="1" applyAlignment="1">
      <alignment/>
    </xf>
    <xf numFmtId="188" fontId="2" fillId="0" borderId="22" xfId="48" applyNumberFormat="1" applyFont="1" applyBorder="1" applyAlignment="1">
      <alignment/>
    </xf>
    <xf numFmtId="17" fontId="0" fillId="24" borderId="0" xfId="0" applyNumberFormat="1" applyFill="1" applyAlignment="1">
      <alignment/>
    </xf>
    <xf numFmtId="0" fontId="6" fillId="0" borderId="0" xfId="0" applyFont="1" applyAlignment="1">
      <alignment/>
    </xf>
    <xf numFmtId="188" fontId="2" fillId="0" borderId="36" xfId="48" applyNumberFormat="1" applyFont="1" applyBorder="1" applyAlignment="1">
      <alignment/>
    </xf>
    <xf numFmtId="188" fontId="5" fillId="0" borderId="36" xfId="48" applyNumberFormat="1" applyFont="1" applyBorder="1" applyAlignment="1">
      <alignment/>
    </xf>
    <xf numFmtId="3" fontId="2" fillId="0" borderId="40" xfId="48" applyNumberFormat="1" applyFont="1" applyBorder="1" applyAlignment="1">
      <alignment/>
    </xf>
    <xf numFmtId="188" fontId="2" fillId="0" borderId="49" xfId="48" applyNumberFormat="1" applyFont="1" applyBorder="1" applyAlignment="1">
      <alignment/>
    </xf>
    <xf numFmtId="3" fontId="5" fillId="0" borderId="14" xfId="48" applyNumberFormat="1" applyFont="1" applyBorder="1" applyAlignment="1">
      <alignment/>
    </xf>
    <xf numFmtId="188" fontId="5" fillId="0" borderId="14" xfId="48" applyNumberFormat="1" applyFont="1" applyBorder="1" applyAlignment="1">
      <alignment/>
    </xf>
    <xf numFmtId="49" fontId="2" fillId="0" borderId="46" xfId="48" applyNumberFormat="1" applyFont="1" applyBorder="1" applyAlignment="1">
      <alignment horizontal="center"/>
    </xf>
    <xf numFmtId="49" fontId="2" fillId="0" borderId="40" xfId="48" applyNumberFormat="1" applyFont="1" applyBorder="1" applyAlignment="1">
      <alignment horizontal="center"/>
    </xf>
    <xf numFmtId="3" fontId="2" fillId="0" borderId="32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3" fontId="5" fillId="0" borderId="50" xfId="48" applyNumberFormat="1" applyFont="1" applyBorder="1" applyAlignment="1">
      <alignment/>
    </xf>
    <xf numFmtId="3" fontId="5" fillId="0" borderId="28" xfId="48" applyNumberFormat="1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3" fontId="5" fillId="0" borderId="51" xfId="48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3" fontId="5" fillId="0" borderId="36" xfId="48" applyNumberFormat="1" applyFont="1" applyBorder="1" applyAlignment="1">
      <alignment/>
    </xf>
    <xf numFmtId="3" fontId="5" fillId="0" borderId="38" xfId="48" applyNumberFormat="1" applyFont="1" applyBorder="1" applyAlignment="1">
      <alignment/>
    </xf>
    <xf numFmtId="3" fontId="5" fillId="0" borderId="13" xfId="48" applyNumberFormat="1" applyFont="1" applyBorder="1" applyAlignment="1">
      <alignment/>
    </xf>
    <xf numFmtId="3" fontId="2" fillId="0" borderId="34" xfId="48" applyNumberFormat="1" applyFont="1" applyBorder="1" applyAlignment="1">
      <alignment/>
    </xf>
    <xf numFmtId="37" fontId="5" fillId="0" borderId="33" xfId="48" applyNumberFormat="1" applyFont="1" applyBorder="1" applyAlignment="1">
      <alignment horizontal="right"/>
    </xf>
    <xf numFmtId="37" fontId="5" fillId="0" borderId="19" xfId="48" applyNumberFormat="1" applyFont="1" applyBorder="1" applyAlignment="1">
      <alignment/>
    </xf>
    <xf numFmtId="37" fontId="5" fillId="0" borderId="19" xfId="48" applyNumberFormat="1" applyFont="1" applyBorder="1" applyAlignment="1">
      <alignment horizontal="right"/>
    </xf>
    <xf numFmtId="3" fontId="5" fillId="0" borderId="50" xfId="48" applyNumberFormat="1" applyFont="1" applyBorder="1" applyAlignment="1">
      <alignment horizontal="right"/>
    </xf>
    <xf numFmtId="15" fontId="2" fillId="0" borderId="21" xfId="48" applyNumberFormat="1" applyFont="1" applyBorder="1" applyAlignment="1">
      <alignment horizontal="center"/>
    </xf>
    <xf numFmtId="3" fontId="0" fillId="0" borderId="36" xfId="48" applyNumberFormat="1" applyFont="1" applyBorder="1" applyAlignment="1">
      <alignment/>
    </xf>
    <xf numFmtId="3" fontId="3" fillId="0" borderId="18" xfId="48" applyNumberFormat="1" applyFont="1" applyBorder="1" applyAlignment="1">
      <alignment/>
    </xf>
    <xf numFmtId="3" fontId="5" fillId="0" borderId="49" xfId="48" applyNumberFormat="1" applyFont="1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53" xfId="0" applyFont="1" applyBorder="1" applyAlignment="1" quotePrefix="1">
      <alignment horizontal="center"/>
    </xf>
    <xf numFmtId="15" fontId="2" fillId="0" borderId="54" xfId="48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5" xfId="0" applyFont="1" applyBorder="1" applyAlignment="1" quotePrefix="1">
      <alignment horizontal="center"/>
    </xf>
    <xf numFmtId="0" fontId="0" fillId="0" borderId="56" xfId="0" applyFont="1" applyBorder="1" applyAlignment="1" quotePrefix="1">
      <alignment horizontal="center"/>
    </xf>
    <xf numFmtId="49" fontId="2" fillId="0" borderId="31" xfId="48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3" fontId="5" fillId="0" borderId="32" xfId="48" applyNumberFormat="1" applyFont="1" applyBorder="1" applyAlignment="1">
      <alignment/>
    </xf>
    <xf numFmtId="3" fontId="5" fillId="0" borderId="57" xfId="48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8" fontId="5" fillId="0" borderId="14" xfId="48" applyNumberFormat="1" applyFont="1" applyBorder="1" applyAlignment="1">
      <alignment horizontal="center"/>
    </xf>
    <xf numFmtId="15" fontId="2" fillId="0" borderId="58" xfId="48" applyNumberFormat="1" applyFont="1" applyBorder="1" applyAlignment="1">
      <alignment horizontal="center"/>
    </xf>
    <xf numFmtId="49" fontId="2" fillId="0" borderId="20" xfId="48" applyNumberFormat="1" applyFont="1" applyBorder="1" applyAlignment="1">
      <alignment horizontal="center"/>
    </xf>
    <xf numFmtId="49" fontId="2" fillId="0" borderId="59" xfId="48" applyNumberFormat="1" applyFont="1" applyBorder="1" applyAlignment="1">
      <alignment horizontal="center"/>
    </xf>
    <xf numFmtId="188" fontId="5" fillId="0" borderId="27" xfId="48" applyNumberFormat="1" applyFont="1" applyBorder="1" applyAlignment="1">
      <alignment horizontal="right"/>
    </xf>
    <xf numFmtId="37" fontId="2" fillId="0" borderId="37" xfId="48" applyNumberFormat="1" applyFont="1" applyBorder="1" applyAlignment="1">
      <alignment horizontal="right"/>
    </xf>
    <xf numFmtId="3" fontId="5" fillId="0" borderId="37" xfId="48" applyNumberFormat="1" applyFont="1" applyBorder="1" applyAlignment="1">
      <alignment horizontal="right"/>
    </xf>
    <xf numFmtId="3" fontId="5" fillId="0" borderId="51" xfId="48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88" fontId="2" fillId="0" borderId="32" xfId="48" applyNumberFormat="1" applyFont="1" applyBorder="1" applyAlignment="1">
      <alignment/>
    </xf>
    <xf numFmtId="188" fontId="2" fillId="0" borderId="25" xfId="48" applyNumberFormat="1" applyFont="1" applyBorder="1" applyAlignment="1">
      <alignment/>
    </xf>
    <xf numFmtId="3" fontId="5" fillId="0" borderId="25" xfId="48" applyNumberFormat="1" applyFont="1" applyBorder="1" applyAlignment="1">
      <alignment/>
    </xf>
    <xf numFmtId="0" fontId="1" fillId="0" borderId="0" xfId="0" applyFont="1" applyAlignment="1">
      <alignment/>
    </xf>
    <xf numFmtId="188" fontId="1" fillId="0" borderId="0" xfId="48" applyNumberFormat="1" applyFont="1" applyBorder="1" applyAlignment="1">
      <alignment/>
    </xf>
    <xf numFmtId="49" fontId="2" fillId="0" borderId="53" xfId="48" applyNumberFormat="1" applyFont="1" applyBorder="1" applyAlignment="1">
      <alignment horizontal="center"/>
    </xf>
    <xf numFmtId="188" fontId="4" fillId="0" borderId="0" xfId="48" applyNumberFormat="1" applyFont="1" applyBorder="1" applyAlignment="1">
      <alignment/>
    </xf>
    <xf numFmtId="0" fontId="18" fillId="0" borderId="0" xfId="0" applyFont="1" applyAlignment="1">
      <alignment/>
    </xf>
    <xf numFmtId="188" fontId="2" fillId="0" borderId="48" xfId="48" applyNumberFormat="1" applyFont="1" applyBorder="1" applyAlignment="1">
      <alignment/>
    </xf>
    <xf numFmtId="188" fontId="2" fillId="0" borderId="60" xfId="48" applyNumberFormat="1" applyFont="1" applyBorder="1" applyAlignment="1">
      <alignment/>
    </xf>
    <xf numFmtId="3" fontId="2" fillId="0" borderId="37" xfId="48" applyNumberFormat="1" applyFont="1" applyBorder="1" applyAlignment="1">
      <alignment/>
    </xf>
    <xf numFmtId="3" fontId="2" fillId="0" borderId="38" xfId="48" applyNumberFormat="1" applyFont="1" applyBorder="1" applyAlignment="1">
      <alignment/>
    </xf>
    <xf numFmtId="37" fontId="2" fillId="0" borderId="32" xfId="48" applyNumberFormat="1" applyFont="1" applyBorder="1" applyAlignment="1">
      <alignment/>
    </xf>
    <xf numFmtId="37" fontId="2" fillId="0" borderId="25" xfId="48" applyNumberFormat="1" applyFont="1" applyBorder="1" applyAlignment="1">
      <alignment horizontal="right"/>
    </xf>
    <xf numFmtId="3" fontId="5" fillId="0" borderId="25" xfId="48" applyNumberFormat="1" applyFont="1" applyBorder="1" applyAlignment="1">
      <alignment horizontal="right"/>
    </xf>
    <xf numFmtId="37" fontId="2" fillId="0" borderId="32" xfId="48" applyNumberFormat="1" applyFont="1" applyBorder="1" applyAlignment="1">
      <alignment horizontal="right"/>
    </xf>
    <xf numFmtId="0" fontId="3" fillId="16" borderId="12" xfId="0" applyFont="1" applyFill="1" applyBorder="1" applyAlignment="1">
      <alignment horizontal="centerContinuous"/>
    </xf>
    <xf numFmtId="0" fontId="3" fillId="16" borderId="13" xfId="0" applyFont="1" applyFill="1" applyBorder="1" applyAlignment="1">
      <alignment horizontal="centerContinuous"/>
    </xf>
    <xf numFmtId="0" fontId="3" fillId="16" borderId="14" xfId="0" applyFont="1" applyFill="1" applyBorder="1" applyAlignment="1">
      <alignment horizontal="centerContinuous"/>
    </xf>
    <xf numFmtId="188" fontId="5" fillId="16" borderId="18" xfId="48" applyNumberFormat="1" applyFont="1" applyFill="1" applyBorder="1" applyAlignment="1">
      <alignment horizontal="center"/>
    </xf>
    <xf numFmtId="188" fontId="5" fillId="16" borderId="19" xfId="48" applyNumberFormat="1" applyFont="1" applyFill="1" applyBorder="1" applyAlignment="1">
      <alignment horizontal="center"/>
    </xf>
    <xf numFmtId="188" fontId="5" fillId="16" borderId="15" xfId="48" applyNumberFormat="1" applyFont="1" applyFill="1" applyBorder="1" applyAlignment="1">
      <alignment horizontal="center"/>
    </xf>
    <xf numFmtId="3" fontId="2" fillId="16" borderId="21" xfId="48" applyNumberFormat="1" applyFont="1" applyFill="1" applyBorder="1" applyAlignment="1">
      <alignment/>
    </xf>
    <xf numFmtId="3" fontId="5" fillId="16" borderId="21" xfId="48" applyNumberFormat="1" applyFont="1" applyFill="1" applyBorder="1" applyAlignment="1">
      <alignment/>
    </xf>
    <xf numFmtId="3" fontId="5" fillId="16" borderId="19" xfId="48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8" fillId="0" borderId="21" xfId="48" applyNumberFormat="1" applyFont="1" applyBorder="1" applyAlignment="1">
      <alignment horizontal="center"/>
    </xf>
    <xf numFmtId="15" fontId="8" fillId="0" borderId="23" xfId="48" applyNumberFormat="1" applyFont="1" applyBorder="1" applyAlignment="1">
      <alignment horizontal="center"/>
    </xf>
    <xf numFmtId="15" fontId="8" fillId="0" borderId="25" xfId="48" applyNumberFormat="1" applyFont="1" applyBorder="1" applyAlignment="1">
      <alignment horizontal="center"/>
    </xf>
    <xf numFmtId="188" fontId="3" fillId="0" borderId="0" xfId="48" applyNumberFormat="1" applyFont="1" applyBorder="1" applyAlignment="1">
      <alignment/>
    </xf>
    <xf numFmtId="0" fontId="13" fillId="0" borderId="0" xfId="0" applyFont="1" applyAlignment="1">
      <alignment horizontal="right"/>
    </xf>
    <xf numFmtId="188" fontId="1" fillId="0" borderId="0" xfId="48" applyNumberFormat="1" applyFont="1" applyBorder="1" applyAlignment="1">
      <alignment horizontal="right"/>
    </xf>
    <xf numFmtId="0" fontId="8" fillId="0" borderId="21" xfId="48" applyNumberFormat="1" applyFont="1" applyBorder="1" applyAlignment="1" quotePrefix="1">
      <alignment horizontal="center"/>
    </xf>
    <xf numFmtId="0" fontId="14" fillId="0" borderId="14" xfId="0" applyFont="1" applyBorder="1" applyAlignment="1">
      <alignment horizontal="left"/>
    </xf>
    <xf numFmtId="188" fontId="14" fillId="0" borderId="15" xfId="48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36" xfId="48" applyNumberFormat="1" applyFont="1" applyBorder="1" applyAlignment="1">
      <alignment horizontal="center"/>
    </xf>
    <xf numFmtId="188" fontId="7" fillId="0" borderId="15" xfId="48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48" applyNumberFormat="1" applyFont="1" applyBorder="1" applyAlignment="1">
      <alignment/>
    </xf>
    <xf numFmtId="188" fontId="7" fillId="0" borderId="16" xfId="48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188" fontId="7" fillId="0" borderId="14" xfId="48" applyNumberFormat="1" applyFont="1" applyBorder="1" applyAlignment="1">
      <alignment horizontal="centerContinuous"/>
    </xf>
    <xf numFmtId="188" fontId="7" fillId="0" borderId="16" xfId="48" applyNumberFormat="1" applyFont="1" applyBorder="1" applyAlignment="1">
      <alignment horizontal="centerContinuous"/>
    </xf>
    <xf numFmtId="188" fontId="7" fillId="0" borderId="18" xfId="48" applyNumberFormat="1" applyFont="1" applyBorder="1" applyAlignment="1">
      <alignment horizontal="center"/>
    </xf>
    <xf numFmtId="188" fontId="7" fillId="0" borderId="19" xfId="48" applyNumberFormat="1" applyFont="1" applyBorder="1" applyAlignment="1">
      <alignment horizontal="center"/>
    </xf>
    <xf numFmtId="3" fontId="8" fillId="0" borderId="21" xfId="48" applyNumberFormat="1" applyFont="1" applyBorder="1" applyAlignment="1">
      <alignment/>
    </xf>
    <xf numFmtId="188" fontId="8" fillId="0" borderId="21" xfId="48" applyNumberFormat="1" applyFont="1" applyBorder="1" applyAlignment="1">
      <alignment/>
    </xf>
    <xf numFmtId="188" fontId="8" fillId="0" borderId="37" xfId="48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32" xfId="48" applyNumberFormat="1" applyFont="1" applyBorder="1" applyAlignment="1">
      <alignment horizontal="center"/>
    </xf>
    <xf numFmtId="3" fontId="7" fillId="0" borderId="21" xfId="48" applyNumberFormat="1" applyFont="1" applyBorder="1" applyAlignment="1">
      <alignment/>
    </xf>
    <xf numFmtId="3" fontId="7" fillId="0" borderId="37" xfId="48" applyNumberFormat="1" applyFont="1" applyBorder="1" applyAlignment="1">
      <alignment/>
    </xf>
    <xf numFmtId="0" fontId="8" fillId="0" borderId="0" xfId="0" applyFont="1" applyFill="1" applyAlignment="1">
      <alignment/>
    </xf>
    <xf numFmtId="3" fontId="7" fillId="0" borderId="18" xfId="48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"/>
    </xf>
    <xf numFmtId="188" fontId="7" fillId="0" borderId="14" xfId="48" applyNumberFormat="1" applyFont="1" applyBorder="1" applyAlignment="1">
      <alignment horizontal="center"/>
    </xf>
    <xf numFmtId="188" fontId="8" fillId="0" borderId="34" xfId="48" applyNumberFormat="1" applyFont="1" applyBorder="1" applyAlignment="1">
      <alignment/>
    </xf>
    <xf numFmtId="3" fontId="7" fillId="0" borderId="32" xfId="48" applyNumberFormat="1" applyFont="1" applyBorder="1" applyAlignment="1">
      <alignment/>
    </xf>
    <xf numFmtId="3" fontId="8" fillId="0" borderId="32" xfId="48" applyNumberFormat="1" applyFont="1" applyBorder="1" applyAlignment="1">
      <alignment/>
    </xf>
    <xf numFmtId="3" fontId="8" fillId="0" borderId="25" xfId="48" applyNumberFormat="1" applyFont="1" applyBorder="1" applyAlignment="1">
      <alignment/>
    </xf>
    <xf numFmtId="188" fontId="9" fillId="0" borderId="0" xfId="48" applyNumberFormat="1" applyFont="1" applyBorder="1" applyAlignment="1">
      <alignment/>
    </xf>
    <xf numFmtId="188" fontId="6" fillId="0" borderId="0" xfId="48" applyNumberFormat="1" applyFont="1" applyBorder="1" applyAlignment="1">
      <alignment/>
    </xf>
    <xf numFmtId="49" fontId="2" fillId="0" borderId="34" xfId="48" applyNumberFormat="1" applyFont="1" applyBorder="1" applyAlignment="1">
      <alignment horizontal="center"/>
    </xf>
    <xf numFmtId="3" fontId="2" fillId="0" borderId="25" xfId="48" applyNumberFormat="1" applyFont="1" applyBorder="1" applyAlignment="1">
      <alignment/>
    </xf>
    <xf numFmtId="3" fontId="7" fillId="0" borderId="57" xfId="48" applyNumberFormat="1" applyFont="1" applyBorder="1" applyAlignment="1">
      <alignment/>
    </xf>
    <xf numFmtId="3" fontId="8" fillId="25" borderId="32" xfId="48" applyNumberFormat="1" applyFont="1" applyFill="1" applyBorder="1" applyAlignment="1">
      <alignment/>
    </xf>
    <xf numFmtId="3" fontId="8" fillId="25" borderId="21" xfId="48" applyNumberFormat="1" applyFont="1" applyFill="1" applyBorder="1" applyAlignment="1">
      <alignment/>
    </xf>
    <xf numFmtId="3" fontId="8" fillId="25" borderId="25" xfId="48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3" fontId="5" fillId="0" borderId="14" xfId="48" applyNumberFormat="1" applyFont="1" applyBorder="1" applyAlignment="1">
      <alignment horizontal="right"/>
    </xf>
    <xf numFmtId="188" fontId="2" fillId="0" borderId="34" xfId="48" applyNumberFormat="1" applyFont="1" applyBorder="1" applyAlignment="1">
      <alignment/>
    </xf>
    <xf numFmtId="37" fontId="2" fillId="0" borderId="25" xfId="48" applyNumberFormat="1" applyFont="1" applyBorder="1" applyAlignment="1">
      <alignment/>
    </xf>
    <xf numFmtId="3" fontId="2" fillId="0" borderId="60" xfId="48" applyNumberFormat="1" applyFont="1" applyBorder="1" applyAlignment="1">
      <alignment/>
    </xf>
    <xf numFmtId="0" fontId="3" fillId="0" borderId="16" xfId="0" applyFont="1" applyBorder="1" applyAlignment="1" quotePrefix="1">
      <alignment horizontal="center"/>
    </xf>
    <xf numFmtId="37" fontId="5" fillId="0" borderId="16" xfId="48" applyNumberFormat="1" applyFont="1" applyBorder="1" applyAlignment="1">
      <alignment horizontal="right"/>
    </xf>
    <xf numFmtId="3" fontId="5" fillId="0" borderId="12" xfId="48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0" fontId="3" fillId="0" borderId="63" xfId="0" applyFont="1" applyBorder="1" applyAlignment="1">
      <alignment horizontal="center"/>
    </xf>
    <xf numFmtId="3" fontId="2" fillId="0" borderId="64" xfId="48" applyNumberFormat="1" applyFont="1" applyBorder="1" applyAlignment="1">
      <alignment/>
    </xf>
    <xf numFmtId="3" fontId="7" fillId="0" borderId="28" xfId="48" applyNumberFormat="1" applyFont="1" applyBorder="1" applyAlignment="1">
      <alignment/>
    </xf>
    <xf numFmtId="188" fontId="7" fillId="0" borderId="41" xfId="48" applyNumberFormat="1" applyFont="1" applyBorder="1" applyAlignment="1">
      <alignment horizontal="center"/>
    </xf>
    <xf numFmtId="188" fontId="7" fillId="0" borderId="65" xfId="48" applyNumberFormat="1" applyFont="1" applyBorder="1" applyAlignment="1">
      <alignment horizontal="center"/>
    </xf>
    <xf numFmtId="188" fontId="7" fillId="25" borderId="0" xfId="48" applyNumberFormat="1" applyFont="1" applyFill="1" applyBorder="1" applyAlignment="1">
      <alignment/>
    </xf>
    <xf numFmtId="0" fontId="0" fillId="25" borderId="0" xfId="0" applyFill="1" applyBorder="1" applyAlignment="1">
      <alignment horizontal="centerContinuous"/>
    </xf>
    <xf numFmtId="188" fontId="2" fillId="0" borderId="35" xfId="48" applyNumberFormat="1" applyFont="1" applyBorder="1" applyAlignment="1">
      <alignment/>
    </xf>
    <xf numFmtId="3" fontId="2" fillId="0" borderId="54" xfId="48" applyNumberFormat="1" applyFont="1" applyBorder="1" applyAlignment="1">
      <alignment/>
    </xf>
    <xf numFmtId="37" fontId="2" fillId="0" borderId="54" xfId="48" applyNumberFormat="1" applyFont="1" applyBorder="1" applyAlignment="1">
      <alignment horizontal="right"/>
    </xf>
    <xf numFmtId="188" fontId="2" fillId="0" borderId="64" xfId="48" applyNumberFormat="1" applyFont="1" applyBorder="1" applyAlignment="1">
      <alignment/>
    </xf>
    <xf numFmtId="3" fontId="2" fillId="0" borderId="23" xfId="48" applyNumberFormat="1" applyFont="1" applyBorder="1" applyAlignment="1">
      <alignment/>
    </xf>
    <xf numFmtId="3" fontId="9" fillId="0" borderId="20" xfId="0" applyNumberFormat="1" applyFont="1" applyBorder="1" applyAlignment="1" quotePrefix="1">
      <alignment horizontal="center"/>
    </xf>
    <xf numFmtId="0" fontId="9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7" fillId="0" borderId="25" xfId="48" applyNumberFormat="1" applyFont="1" applyBorder="1" applyAlignment="1">
      <alignment/>
    </xf>
    <xf numFmtId="3" fontId="8" fillId="0" borderId="32" xfId="48" applyNumberFormat="1" applyFont="1" applyFill="1" applyBorder="1" applyAlignment="1">
      <alignment/>
    </xf>
    <xf numFmtId="188" fontId="6" fillId="0" borderId="27" xfId="48" applyNumberFormat="1" applyFont="1" applyBorder="1" applyAlignment="1">
      <alignment horizontal="center"/>
    </xf>
    <xf numFmtId="188" fontId="7" fillId="0" borderId="12" xfId="48" applyNumberFormat="1" applyFont="1" applyBorder="1" applyAlignment="1">
      <alignment horizontal="center"/>
    </xf>
    <xf numFmtId="49" fontId="8" fillId="0" borderId="32" xfId="48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3" fontId="1" fillId="0" borderId="0" xfId="0" applyNumberFormat="1" applyFont="1" applyAlignment="1">
      <alignment/>
    </xf>
    <xf numFmtId="49" fontId="0" fillId="0" borderId="21" xfId="48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2" fillId="0" borderId="21" xfId="48" applyNumberFormat="1" applyFont="1" applyBorder="1" applyAlignment="1">
      <alignment horizontal="center" vertical="center"/>
    </xf>
    <xf numFmtId="37" fontId="5" fillId="0" borderId="21" xfId="48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188" fontId="3" fillId="0" borderId="21" xfId="48" applyNumberFormat="1" applyFont="1" applyBorder="1" applyAlignment="1">
      <alignment horizontal="center"/>
    </xf>
    <xf numFmtId="188" fontId="3" fillId="0" borderId="21" xfId="48" applyNumberFormat="1" applyFont="1" applyBorder="1" applyAlignment="1">
      <alignment horizontal="centerContinuous"/>
    </xf>
    <xf numFmtId="188" fontId="5" fillId="0" borderId="21" xfId="48" applyNumberFormat="1" applyFont="1" applyBorder="1" applyAlignment="1">
      <alignment horizontal="center"/>
    </xf>
    <xf numFmtId="188" fontId="5" fillId="0" borderId="21" xfId="48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188" fontId="5" fillId="0" borderId="26" xfId="48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188" fontId="2" fillId="0" borderId="21" xfId="48" applyNumberFormat="1" applyFont="1" applyFill="1" applyBorder="1" applyAlignment="1">
      <alignment/>
    </xf>
    <xf numFmtId="3" fontId="3" fillId="0" borderId="28" xfId="48" applyNumberFormat="1" applyFont="1" applyBorder="1" applyAlignment="1">
      <alignment/>
    </xf>
    <xf numFmtId="15" fontId="0" fillId="0" borderId="21" xfId="0" applyNumberFormat="1" applyFont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Continuous"/>
    </xf>
    <xf numFmtId="0" fontId="7" fillId="25" borderId="29" xfId="0" applyFont="1" applyFill="1" applyBorder="1" applyAlignment="1">
      <alignment horizontal="left"/>
    </xf>
    <xf numFmtId="188" fontId="7" fillId="25" borderId="29" xfId="48" applyNumberFormat="1" applyFont="1" applyFill="1" applyBorder="1" applyAlignment="1">
      <alignment horizontal="center"/>
    </xf>
    <xf numFmtId="188" fontId="3" fillId="25" borderId="29" xfId="48" applyNumberFormat="1" applyFont="1" applyFill="1" applyBorder="1" applyAlignment="1">
      <alignment horizontal="centerContinuous"/>
    </xf>
    <xf numFmtId="188" fontId="3" fillId="25" borderId="30" xfId="48" applyNumberFormat="1" applyFont="1" applyFill="1" applyBorder="1" applyAlignment="1">
      <alignment horizontal="centerContinuous"/>
    </xf>
    <xf numFmtId="0" fontId="3" fillId="0" borderId="32" xfId="0" applyFont="1" applyBorder="1" applyAlignment="1">
      <alignment horizontal="center"/>
    </xf>
    <xf numFmtId="188" fontId="5" fillId="0" borderId="25" xfId="48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3" fontId="5" fillId="25" borderId="43" xfId="48" applyNumberFormat="1" applyFont="1" applyFill="1" applyBorder="1" applyAlignment="1">
      <alignment/>
    </xf>
    <xf numFmtId="3" fontId="5" fillId="25" borderId="44" xfId="48" applyNumberFormat="1" applyFont="1" applyFill="1" applyBorder="1" applyAlignment="1">
      <alignment/>
    </xf>
    <xf numFmtId="15" fontId="2" fillId="0" borderId="60" xfId="48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49" fontId="8" fillId="0" borderId="21" xfId="48" applyNumberFormat="1" applyFont="1" applyBorder="1" applyAlignment="1">
      <alignment horizontal="center" vertical="center"/>
    </xf>
    <xf numFmtId="188" fontId="6" fillId="0" borderId="21" xfId="48" applyNumberFormat="1" applyFont="1" applyBorder="1" applyAlignment="1">
      <alignment horizontal="center"/>
    </xf>
    <xf numFmtId="188" fontId="3" fillId="0" borderId="30" xfId="48" applyNumberFormat="1" applyFont="1" applyBorder="1" applyAlignment="1">
      <alignment horizontal="centerContinuous"/>
    </xf>
    <xf numFmtId="15" fontId="0" fillId="0" borderId="25" xfId="0" applyNumberFormat="1" applyBorder="1" applyAlignment="1">
      <alignment horizontal="center" vertical="center"/>
    </xf>
    <xf numFmtId="3" fontId="5" fillId="0" borderId="43" xfId="48" applyNumberFormat="1" applyFont="1" applyBorder="1" applyAlignment="1">
      <alignment/>
    </xf>
    <xf numFmtId="3" fontId="5" fillId="0" borderId="44" xfId="48" applyNumberFormat="1" applyFont="1" applyBorder="1" applyAlignment="1">
      <alignment/>
    </xf>
    <xf numFmtId="188" fontId="2" fillId="0" borderId="21" xfId="48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88" fontId="7" fillId="0" borderId="21" xfId="48" applyNumberFormat="1" applyFont="1" applyBorder="1" applyAlignment="1">
      <alignment horizontal="center"/>
    </xf>
    <xf numFmtId="15" fontId="8" fillId="0" borderId="21" xfId="48" applyNumberFormat="1" applyFont="1" applyBorder="1" applyAlignment="1">
      <alignment horizontal="center"/>
    </xf>
    <xf numFmtId="37" fontId="2" fillId="0" borderId="21" xfId="48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188" fontId="8" fillId="0" borderId="21" xfId="48" applyNumberFormat="1" applyFont="1" applyBorder="1" applyAlignment="1" quotePrefix="1">
      <alignment/>
    </xf>
    <xf numFmtId="15" fontId="8" fillId="0" borderId="21" xfId="0" applyNumberFormat="1" applyFont="1" applyBorder="1" applyAlignment="1">
      <alignment horizontal="center"/>
    </xf>
    <xf numFmtId="188" fontId="2" fillId="0" borderId="21" xfId="48" applyNumberFormat="1" applyFont="1" applyBorder="1" applyAlignment="1">
      <alignment horizontal="right"/>
    </xf>
    <xf numFmtId="3" fontId="2" fillId="0" borderId="21" xfId="48" applyNumberFormat="1" applyFont="1" applyBorder="1" applyAlignment="1">
      <alignment horizontal="right"/>
    </xf>
    <xf numFmtId="0" fontId="3" fillId="0" borderId="2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88" fontId="3" fillId="0" borderId="14" xfId="48" applyNumberFormat="1" applyFont="1" applyBorder="1" applyAlignment="1">
      <alignment horizontal="center"/>
    </xf>
    <xf numFmtId="3" fontId="5" fillId="0" borderId="50" xfId="48" applyNumberFormat="1" applyFont="1" applyBorder="1" applyAlignment="1">
      <alignment horizontal="center"/>
    </xf>
    <xf numFmtId="188" fontId="5" fillId="0" borderId="0" xfId="48" applyNumberFormat="1" applyFont="1" applyBorder="1" applyAlignment="1">
      <alignment horizontal="center"/>
    </xf>
    <xf numFmtId="188" fontId="7" fillId="0" borderId="0" xfId="48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5" fontId="2" fillId="0" borderId="44" xfId="48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88" fontId="6" fillId="0" borderId="15" xfId="48" applyNumberFormat="1" applyFont="1" applyBorder="1" applyAlignment="1">
      <alignment horizontal="center"/>
    </xf>
    <xf numFmtId="3" fontId="2" fillId="0" borderId="45" xfId="48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3" fontId="5" fillId="0" borderId="27" xfId="48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188" fontId="22" fillId="0" borderId="0" xfId="48" applyNumberFormat="1" applyFont="1" applyBorder="1" applyAlignment="1">
      <alignment/>
    </xf>
    <xf numFmtId="188" fontId="21" fillId="0" borderId="0" xfId="48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5" fillId="0" borderId="42" xfId="48" applyNumberFormat="1" applyFont="1" applyBorder="1" applyAlignment="1">
      <alignment/>
    </xf>
    <xf numFmtId="0" fontId="3" fillId="0" borderId="37" xfId="0" applyFont="1" applyBorder="1" applyAlignment="1" quotePrefix="1">
      <alignment horizontal="center"/>
    </xf>
    <xf numFmtId="188" fontId="5" fillId="0" borderId="40" xfId="48" applyNumberFormat="1" applyFont="1" applyBorder="1" applyAlignment="1">
      <alignment horizontal="center"/>
    </xf>
    <xf numFmtId="188" fontId="5" fillId="0" borderId="23" xfId="48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42" xfId="48" applyNumberFormat="1" applyFont="1" applyBorder="1" applyAlignment="1">
      <alignment/>
    </xf>
    <xf numFmtId="3" fontId="3" fillId="0" borderId="44" xfId="48" applyNumberFormat="1" applyFont="1" applyBorder="1" applyAlignment="1">
      <alignment/>
    </xf>
    <xf numFmtId="3" fontId="3" fillId="0" borderId="0" xfId="48" applyNumberFormat="1" applyFont="1" applyBorder="1" applyAlignment="1">
      <alignment/>
    </xf>
    <xf numFmtId="3" fontId="2" fillId="0" borderId="32" xfId="48" applyNumberFormat="1" applyFont="1" applyBorder="1" applyAlignment="1">
      <alignment/>
    </xf>
    <xf numFmtId="188" fontId="5" fillId="0" borderId="22" xfId="48" applyNumberFormat="1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2" fillId="0" borderId="48" xfId="48" applyNumberFormat="1" applyFont="1" applyBorder="1" applyAlignment="1">
      <alignment/>
    </xf>
    <xf numFmtId="3" fontId="2" fillId="0" borderId="36" xfId="48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3" fontId="2" fillId="0" borderId="25" xfId="48" applyNumberFormat="1" applyFont="1" applyBorder="1" applyAlignment="1">
      <alignment/>
    </xf>
    <xf numFmtId="188" fontId="2" fillId="0" borderId="32" xfId="48" applyNumberFormat="1" applyFont="1" applyBorder="1" applyAlignment="1">
      <alignment/>
    </xf>
    <xf numFmtId="188" fontId="2" fillId="0" borderId="25" xfId="48" applyNumberFormat="1" applyFont="1" applyBorder="1" applyAlignment="1">
      <alignment/>
    </xf>
    <xf numFmtId="188" fontId="2" fillId="0" borderId="48" xfId="48" applyNumberFormat="1" applyFont="1" applyBorder="1" applyAlignment="1">
      <alignment/>
    </xf>
    <xf numFmtId="188" fontId="2" fillId="0" borderId="60" xfId="48" applyNumberFormat="1" applyFont="1" applyBorder="1" applyAlignment="1">
      <alignment/>
    </xf>
    <xf numFmtId="188" fontId="3" fillId="0" borderId="46" xfId="48" applyNumberFormat="1" applyFont="1" applyBorder="1" applyAlignment="1">
      <alignment horizontal="centerContinuous"/>
    </xf>
    <xf numFmtId="49" fontId="0" fillId="0" borderId="32" xfId="48" applyNumberFormat="1" applyFont="1" applyBorder="1" applyAlignment="1">
      <alignment horizontal="center"/>
    </xf>
    <xf numFmtId="188" fontId="5" fillId="0" borderId="42" xfId="48" applyNumberFormat="1" applyFont="1" applyBorder="1" applyAlignment="1">
      <alignment horizontal="center"/>
    </xf>
    <xf numFmtId="188" fontId="5" fillId="0" borderId="44" xfId="48" applyNumberFormat="1" applyFont="1" applyBorder="1" applyAlignment="1">
      <alignment horizontal="center"/>
    </xf>
    <xf numFmtId="188" fontId="2" fillId="0" borderId="40" xfId="48" applyNumberFormat="1" applyFont="1" applyBorder="1" applyAlignment="1">
      <alignment/>
    </xf>
    <xf numFmtId="188" fontId="2" fillId="0" borderId="23" xfId="48" applyNumberFormat="1" applyFont="1" applyBorder="1" applyAlignment="1">
      <alignment/>
    </xf>
    <xf numFmtId="188" fontId="5" fillId="0" borderId="52" xfId="48" applyNumberFormat="1" applyFont="1" applyBorder="1" applyAlignment="1">
      <alignment horizontal="center"/>
    </xf>
    <xf numFmtId="0" fontId="24" fillId="0" borderId="0" xfId="0" applyFont="1" applyAlignment="1">
      <alignment/>
    </xf>
    <xf numFmtId="188" fontId="24" fillId="0" borderId="0" xfId="48" applyNumberFormat="1" applyFont="1" applyBorder="1" applyAlignment="1">
      <alignment/>
    </xf>
    <xf numFmtId="188" fontId="25" fillId="0" borderId="0" xfId="48" applyNumberFormat="1" applyFont="1" applyBorder="1" applyAlignment="1">
      <alignment/>
    </xf>
    <xf numFmtId="188" fontId="26" fillId="0" borderId="0" xfId="48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188" fontId="27" fillId="0" borderId="0" xfId="48" applyNumberFormat="1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88" fontId="2" fillId="0" borderId="32" xfId="48" applyNumberFormat="1" applyFont="1" applyFill="1" applyBorder="1" applyAlignment="1">
      <alignment/>
    </xf>
    <xf numFmtId="188" fontId="5" fillId="0" borderId="52" xfId="48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Continuous" wrapText="1"/>
    </xf>
    <xf numFmtId="188" fontId="3" fillId="0" borderId="18" xfId="48" applyNumberFormat="1" applyFont="1" applyBorder="1" applyAlignment="1">
      <alignment horizontal="centerContinuous"/>
    </xf>
    <xf numFmtId="188" fontId="3" fillId="0" borderId="15" xfId="48" applyNumberFormat="1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center"/>
    </xf>
    <xf numFmtId="0" fontId="7" fillId="0" borderId="2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188" fontId="2" fillId="0" borderId="37" xfId="48" applyNumberFormat="1" applyFont="1" applyBorder="1" applyAlignment="1">
      <alignment horizontal="right"/>
    </xf>
    <xf numFmtId="188" fontId="2" fillId="0" borderId="45" xfId="48" applyNumberFormat="1" applyFont="1" applyBorder="1" applyAlignment="1">
      <alignment horizontal="right"/>
    </xf>
    <xf numFmtId="188" fontId="2" fillId="0" borderId="37" xfId="48" applyNumberFormat="1" applyFont="1" applyBorder="1" applyAlignment="1">
      <alignment horizontal="right"/>
    </xf>
    <xf numFmtId="188" fontId="2" fillId="0" borderId="34" xfId="48" applyNumberFormat="1" applyFont="1" applyBorder="1" applyAlignment="1">
      <alignment horizontal="left"/>
    </xf>
    <xf numFmtId="188" fontId="2" fillId="0" borderId="39" xfId="48" applyNumberFormat="1" applyFont="1" applyBorder="1" applyAlignment="1">
      <alignment horizontal="left"/>
    </xf>
    <xf numFmtId="188" fontId="2" fillId="0" borderId="34" xfId="48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Continuous"/>
    </xf>
    <xf numFmtId="188" fontId="7" fillId="0" borderId="21" xfId="48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3" fillId="0" borderId="37" xfId="0" applyFont="1" applyBorder="1" applyAlignment="1">
      <alignment horizontal="center"/>
    </xf>
    <xf numFmtId="3" fontId="0" fillId="0" borderId="21" xfId="48" applyNumberFormat="1" applyFont="1" applyBorder="1" applyAlignment="1">
      <alignment/>
    </xf>
    <xf numFmtId="188" fontId="0" fillId="0" borderId="21" xfId="48" applyNumberFormat="1" applyFont="1" applyBorder="1" applyAlignment="1">
      <alignment/>
    </xf>
    <xf numFmtId="49" fontId="0" fillId="0" borderId="21" xfId="48" applyNumberFormat="1" applyFont="1" applyBorder="1" applyAlignment="1">
      <alignment horizontal="center"/>
    </xf>
    <xf numFmtId="15" fontId="0" fillId="0" borderId="21" xfId="48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3" fillId="0" borderId="21" xfId="48" applyNumberFormat="1" applyFont="1" applyBorder="1" applyAlignment="1">
      <alignment/>
    </xf>
    <xf numFmtId="188" fontId="3" fillId="0" borderId="0" xfId="48" applyNumberFormat="1" applyFont="1" applyBorder="1" applyAlignment="1">
      <alignment horizontal="right"/>
    </xf>
    <xf numFmtId="188" fontId="3" fillId="0" borderId="0" xfId="48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34" xfId="48" applyNumberFormat="1" applyFont="1" applyBorder="1" applyAlignment="1">
      <alignment/>
    </xf>
    <xf numFmtId="3" fontId="0" fillId="25" borderId="32" xfId="48" applyNumberFormat="1" applyFont="1" applyFill="1" applyBorder="1" applyAlignment="1">
      <alignment/>
    </xf>
    <xf numFmtId="3" fontId="0" fillId="25" borderId="21" xfId="48" applyNumberFormat="1" applyFont="1" applyFill="1" applyBorder="1" applyAlignment="1">
      <alignment/>
    </xf>
    <xf numFmtId="3" fontId="0" fillId="25" borderId="25" xfId="48" applyNumberFormat="1" applyFont="1" applyFill="1" applyBorder="1" applyAlignment="1">
      <alignment/>
    </xf>
    <xf numFmtId="3" fontId="3" fillId="25" borderId="32" xfId="48" applyNumberFormat="1" applyFont="1" applyFill="1" applyBorder="1" applyAlignment="1">
      <alignment/>
    </xf>
    <xf numFmtId="3" fontId="3" fillId="25" borderId="21" xfId="48" applyNumberFormat="1" applyFont="1" applyFill="1" applyBorder="1" applyAlignment="1">
      <alignment/>
    </xf>
    <xf numFmtId="3" fontId="3" fillId="25" borderId="25" xfId="48" applyNumberFormat="1" applyFont="1" applyFill="1" applyBorder="1" applyAlignment="1">
      <alignment/>
    </xf>
    <xf numFmtId="3" fontId="0" fillId="0" borderId="32" xfId="48" applyNumberFormat="1" applyFont="1" applyBorder="1" applyAlignment="1">
      <alignment/>
    </xf>
    <xf numFmtId="3" fontId="0" fillId="0" borderId="25" xfId="48" applyNumberFormat="1" applyFont="1" applyBorder="1" applyAlignment="1">
      <alignment/>
    </xf>
    <xf numFmtId="3" fontId="3" fillId="0" borderId="32" xfId="48" applyNumberFormat="1" applyFont="1" applyBorder="1" applyAlignment="1">
      <alignment/>
    </xf>
    <xf numFmtId="3" fontId="3" fillId="0" borderId="25" xfId="48" applyNumberFormat="1" applyFont="1" applyBorder="1" applyAlignment="1">
      <alignment/>
    </xf>
    <xf numFmtId="188" fontId="0" fillId="0" borderId="34" xfId="48" applyNumberFormat="1" applyFont="1" applyBorder="1" applyAlignment="1">
      <alignment/>
    </xf>
    <xf numFmtId="3" fontId="0" fillId="25" borderId="48" xfId="48" applyNumberFormat="1" applyFont="1" applyFill="1" applyBorder="1" applyAlignment="1">
      <alignment/>
    </xf>
    <xf numFmtId="3" fontId="0" fillId="25" borderId="36" xfId="48" applyNumberFormat="1" applyFont="1" applyFill="1" applyBorder="1" applyAlignment="1">
      <alignment/>
    </xf>
    <xf numFmtId="3" fontId="0" fillId="25" borderId="60" xfId="48" applyNumberFormat="1" applyFont="1" applyFill="1" applyBorder="1" applyAlignment="1">
      <alignment/>
    </xf>
    <xf numFmtId="3" fontId="0" fillId="0" borderId="48" xfId="48" applyNumberFormat="1" applyFont="1" applyBorder="1" applyAlignment="1">
      <alignment/>
    </xf>
    <xf numFmtId="3" fontId="0" fillId="0" borderId="36" xfId="48" applyNumberFormat="1" applyFont="1" applyBorder="1" applyAlignment="1">
      <alignment/>
    </xf>
    <xf numFmtId="3" fontId="0" fillId="0" borderId="60" xfId="48" applyNumberFormat="1" applyFont="1" applyBorder="1" applyAlignment="1">
      <alignment/>
    </xf>
    <xf numFmtId="3" fontId="3" fillId="25" borderId="18" xfId="48" applyNumberFormat="1" applyFont="1" applyFill="1" applyBorder="1" applyAlignment="1">
      <alignment/>
    </xf>
    <xf numFmtId="3" fontId="3" fillId="0" borderId="19" xfId="48" applyNumberFormat="1" applyFont="1" applyBorder="1" applyAlignment="1">
      <alignment/>
    </xf>
    <xf numFmtId="3" fontId="3" fillId="0" borderId="15" xfId="48" applyNumberFormat="1" applyFont="1" applyBorder="1" applyAlignment="1">
      <alignment/>
    </xf>
    <xf numFmtId="3" fontId="0" fillId="25" borderId="40" xfId="48" applyNumberFormat="1" applyFont="1" applyFill="1" applyBorder="1" applyAlignment="1">
      <alignment/>
    </xf>
    <xf numFmtId="3" fontId="0" fillId="25" borderId="22" xfId="48" applyNumberFormat="1" applyFont="1" applyFill="1" applyBorder="1" applyAlignment="1">
      <alignment/>
    </xf>
    <xf numFmtId="3" fontId="0" fillId="25" borderId="23" xfId="48" applyNumberFormat="1" applyFont="1" applyFill="1" applyBorder="1" applyAlignment="1">
      <alignment/>
    </xf>
    <xf numFmtId="3" fontId="0" fillId="0" borderId="40" xfId="48" applyNumberFormat="1" applyFont="1" applyBorder="1" applyAlignment="1">
      <alignment/>
    </xf>
    <xf numFmtId="3" fontId="0" fillId="0" borderId="22" xfId="48" applyNumberFormat="1" applyFont="1" applyBorder="1" applyAlignment="1">
      <alignment/>
    </xf>
    <xf numFmtId="3" fontId="0" fillId="0" borderId="23" xfId="48" applyNumberFormat="1" applyFont="1" applyBorder="1" applyAlignment="1">
      <alignment/>
    </xf>
    <xf numFmtId="188" fontId="3" fillId="0" borderId="22" xfId="48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8" fontId="0" fillId="0" borderId="35" xfId="48" applyNumberFormat="1" applyFont="1" applyBorder="1" applyAlignment="1">
      <alignment/>
    </xf>
    <xf numFmtId="188" fontId="0" fillId="0" borderId="36" xfId="48" applyNumberFormat="1" applyFont="1" applyBorder="1" applyAlignment="1">
      <alignment/>
    </xf>
    <xf numFmtId="0" fontId="31" fillId="0" borderId="0" xfId="0" applyFont="1" applyAlignment="1">
      <alignment/>
    </xf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3" fontId="5" fillId="0" borderId="47" xfId="48" applyNumberFormat="1" applyFont="1" applyBorder="1" applyAlignment="1">
      <alignment/>
    </xf>
    <xf numFmtId="188" fontId="7" fillId="0" borderId="44" xfId="48" applyNumberFormat="1" applyFont="1" applyBorder="1" applyAlignment="1">
      <alignment horizontal="center"/>
    </xf>
    <xf numFmtId="188" fontId="7" fillId="0" borderId="42" xfId="48" applyNumberFormat="1" applyFont="1" applyBorder="1" applyAlignment="1">
      <alignment horizontal="center"/>
    </xf>
    <xf numFmtId="188" fontId="2" fillId="0" borderId="67" xfId="4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8" fontId="0" fillId="0" borderId="0" xfId="48" applyNumberFormat="1" applyFont="1" applyBorder="1" applyAlignment="1">
      <alignment horizontal="right"/>
    </xf>
    <xf numFmtId="188" fontId="3" fillId="0" borderId="12" xfId="48" applyNumberFormat="1" applyFont="1" applyBorder="1" applyAlignment="1">
      <alignment horizontal="center"/>
    </xf>
    <xf numFmtId="188" fontId="0" fillId="0" borderId="37" xfId="48" applyNumberFormat="1" applyFont="1" applyBorder="1" applyAlignment="1">
      <alignment/>
    </xf>
    <xf numFmtId="3" fontId="3" fillId="0" borderId="37" xfId="48" applyNumberFormat="1" applyFont="1" applyBorder="1" applyAlignment="1">
      <alignment/>
    </xf>
    <xf numFmtId="188" fontId="0" fillId="0" borderId="38" xfId="48" applyNumberFormat="1" applyFont="1" applyBorder="1" applyAlignment="1">
      <alignment/>
    </xf>
    <xf numFmtId="49" fontId="0" fillId="0" borderId="40" xfId="48" applyNumberFormat="1" applyFont="1" applyBorder="1" applyAlignment="1">
      <alignment horizontal="center"/>
    </xf>
    <xf numFmtId="3" fontId="3" fillId="0" borderId="57" xfId="48" applyNumberFormat="1" applyFont="1" applyBorder="1" applyAlignment="1">
      <alignment/>
    </xf>
    <xf numFmtId="3" fontId="0" fillId="0" borderId="37" xfId="48" applyNumberFormat="1" applyFont="1" applyBorder="1" applyAlignment="1">
      <alignment/>
    </xf>
    <xf numFmtId="3" fontId="0" fillId="0" borderId="38" xfId="48" applyNumberFormat="1" applyFont="1" applyBorder="1" applyAlignment="1">
      <alignment/>
    </xf>
    <xf numFmtId="3" fontId="3" fillId="0" borderId="34" xfId="48" applyNumberFormat="1" applyFont="1" applyBorder="1" applyAlignment="1">
      <alignment/>
    </xf>
    <xf numFmtId="3" fontId="0" fillId="0" borderId="32" xfId="48" applyNumberFormat="1" applyFont="1" applyBorder="1" applyAlignment="1">
      <alignment/>
    </xf>
    <xf numFmtId="3" fontId="0" fillId="0" borderId="25" xfId="48" applyNumberFormat="1" applyFont="1" applyBorder="1" applyAlignment="1">
      <alignment/>
    </xf>
    <xf numFmtId="3" fontId="3" fillId="0" borderId="32" xfId="48" applyNumberFormat="1" applyFont="1" applyBorder="1" applyAlignment="1">
      <alignment/>
    </xf>
    <xf numFmtId="3" fontId="0" fillId="0" borderId="48" xfId="48" applyNumberFormat="1" applyFont="1" applyBorder="1" applyAlignment="1">
      <alignment/>
    </xf>
    <xf numFmtId="3" fontId="0" fillId="0" borderId="60" xfId="48" applyNumberFormat="1" applyFont="1" applyBorder="1" applyAlignment="1">
      <alignment/>
    </xf>
    <xf numFmtId="188" fontId="0" fillId="0" borderId="34" xfId="48" applyNumberFormat="1" applyFont="1" applyBorder="1" applyAlignment="1">
      <alignment/>
    </xf>
    <xf numFmtId="188" fontId="0" fillId="0" borderId="35" xfId="48" applyNumberFormat="1" applyFont="1" applyBorder="1" applyAlignment="1">
      <alignment/>
    </xf>
    <xf numFmtId="37" fontId="0" fillId="0" borderId="32" xfId="48" applyNumberFormat="1" applyFont="1" applyBorder="1" applyAlignment="1">
      <alignment/>
    </xf>
    <xf numFmtId="37" fontId="0" fillId="0" borderId="25" xfId="48" applyNumberFormat="1" applyFont="1" applyBorder="1" applyAlignment="1">
      <alignment horizontal="right"/>
    </xf>
    <xf numFmtId="188" fontId="3" fillId="0" borderId="33" xfId="48" applyNumberFormat="1" applyFont="1" applyBorder="1" applyAlignment="1">
      <alignment horizontal="center"/>
    </xf>
    <xf numFmtId="3" fontId="0" fillId="0" borderId="34" xfId="48" applyNumberFormat="1" applyFont="1" applyBorder="1" applyAlignment="1">
      <alignment/>
    </xf>
    <xf numFmtId="3" fontId="0" fillId="0" borderId="35" xfId="48" applyNumberFormat="1" applyFont="1" applyBorder="1" applyAlignment="1">
      <alignment/>
    </xf>
    <xf numFmtId="3" fontId="3" fillId="0" borderId="33" xfId="48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48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20" xfId="0" applyFont="1" applyBorder="1" applyAlignment="1">
      <alignment horizontal="center"/>
    </xf>
    <xf numFmtId="37" fontId="2" fillId="0" borderId="21" xfId="48" applyNumberFormat="1" applyFont="1" applyBorder="1" applyAlignment="1">
      <alignment/>
    </xf>
    <xf numFmtId="37" fontId="2" fillId="0" borderId="25" xfId="48" applyNumberFormat="1" applyFont="1" applyBorder="1" applyAlignment="1">
      <alignment horizontal="right"/>
    </xf>
    <xf numFmtId="188" fontId="2" fillId="0" borderId="34" xfId="48" applyNumberFormat="1" applyFont="1" applyBorder="1" applyAlignment="1">
      <alignment/>
    </xf>
    <xf numFmtId="188" fontId="2" fillId="0" borderId="37" xfId="48" applyNumberFormat="1" applyFont="1" applyBorder="1" applyAlignment="1">
      <alignment/>
    </xf>
    <xf numFmtId="15" fontId="2" fillId="0" borderId="23" xfId="4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15" fontId="2" fillId="0" borderId="25" xfId="48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3" fontId="2" fillId="0" borderId="60" xfId="48" applyNumberFormat="1" applyFont="1" applyBorder="1" applyAlignment="1">
      <alignment/>
    </xf>
    <xf numFmtId="188" fontId="2" fillId="0" borderId="35" xfId="48" applyNumberFormat="1" applyFont="1" applyBorder="1" applyAlignment="1">
      <alignment/>
    </xf>
    <xf numFmtId="188" fontId="2" fillId="0" borderId="38" xfId="48" applyNumberFormat="1" applyFont="1" applyBorder="1" applyAlignment="1">
      <alignment/>
    </xf>
    <xf numFmtId="0" fontId="5" fillId="0" borderId="20" xfId="0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8" fontId="2" fillId="0" borderId="0" xfId="48" applyNumberFormat="1" applyFont="1" applyBorder="1" applyAlignment="1">
      <alignment/>
    </xf>
    <xf numFmtId="188" fontId="2" fillId="0" borderId="0" xfId="48" applyNumberFormat="1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188" fontId="3" fillId="0" borderId="16" xfId="48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188" fontId="5" fillId="0" borderId="14" xfId="48" applyNumberFormat="1" applyFont="1" applyBorder="1" applyAlignment="1">
      <alignment horizontal="centerContinuous"/>
    </xf>
    <xf numFmtId="188" fontId="5" fillId="0" borderId="16" xfId="48" applyNumberFormat="1" applyFont="1" applyBorder="1" applyAlignment="1">
      <alignment horizontal="centerContinuous"/>
    </xf>
    <xf numFmtId="188" fontId="5" fillId="0" borderId="68" xfId="48" applyNumberFormat="1" applyFont="1" applyBorder="1" applyAlignment="1">
      <alignment horizontal="center"/>
    </xf>
    <xf numFmtId="188" fontId="5" fillId="0" borderId="69" xfId="48" applyNumberFormat="1" applyFont="1" applyBorder="1" applyAlignment="1">
      <alignment horizontal="center"/>
    </xf>
    <xf numFmtId="188" fontId="5" fillId="0" borderId="65" xfId="48" applyNumberFormat="1" applyFont="1" applyBorder="1" applyAlignment="1">
      <alignment horizontal="center"/>
    </xf>
    <xf numFmtId="188" fontId="5" fillId="0" borderId="65" xfId="48" applyNumberFormat="1" applyFont="1" applyBorder="1" applyAlignment="1">
      <alignment horizontal="right"/>
    </xf>
    <xf numFmtId="188" fontId="5" fillId="0" borderId="41" xfId="48" applyNumberFormat="1" applyFont="1" applyBorder="1" applyAlignment="1">
      <alignment horizontal="center"/>
    </xf>
    <xf numFmtId="37" fontId="2" fillId="0" borderId="21" xfId="48" applyNumberFormat="1" applyFont="1" applyBorder="1" applyAlignment="1">
      <alignment horizontal="right"/>
    </xf>
    <xf numFmtId="0" fontId="2" fillId="0" borderId="32" xfId="0" applyFont="1" applyBorder="1" applyAlignment="1" quotePrefix="1">
      <alignment horizontal="center"/>
    </xf>
    <xf numFmtId="0" fontId="5" fillId="0" borderId="32" xfId="0" applyFont="1" applyBorder="1" applyAlignment="1">
      <alignment horizontal="center"/>
    </xf>
    <xf numFmtId="37" fontId="2" fillId="0" borderId="36" xfId="48" applyNumberFormat="1" applyFont="1" applyBorder="1" applyAlignment="1">
      <alignment horizontal="right"/>
    </xf>
    <xf numFmtId="37" fontId="2" fillId="0" borderId="36" xfId="48" applyNumberFormat="1" applyFont="1" applyBorder="1" applyAlignment="1">
      <alignment/>
    </xf>
    <xf numFmtId="3" fontId="2" fillId="0" borderId="37" xfId="48" applyNumberFormat="1" applyFont="1" applyBorder="1" applyAlignment="1">
      <alignment/>
    </xf>
    <xf numFmtId="3" fontId="2" fillId="0" borderId="32" xfId="0" applyNumberFormat="1" applyFont="1" applyBorder="1" applyAlignment="1" quotePrefix="1">
      <alignment horizontal="center"/>
    </xf>
    <xf numFmtId="3" fontId="2" fillId="0" borderId="70" xfId="0" applyNumberFormat="1" applyFont="1" applyBorder="1" applyAlignment="1" quotePrefix="1">
      <alignment horizontal="center"/>
    </xf>
    <xf numFmtId="188" fontId="2" fillId="0" borderId="39" xfId="48" applyNumberFormat="1" applyFont="1" applyBorder="1" applyAlignment="1">
      <alignment/>
    </xf>
    <xf numFmtId="188" fontId="2" fillId="0" borderId="31" xfId="48" applyNumberFormat="1" applyFont="1" applyBorder="1" applyAlignment="1">
      <alignment/>
    </xf>
    <xf numFmtId="49" fontId="2" fillId="0" borderId="31" xfId="48" applyNumberFormat="1" applyFont="1" applyBorder="1" applyAlignment="1">
      <alignment horizontal="center"/>
    </xf>
    <xf numFmtId="15" fontId="2" fillId="0" borderId="54" xfId="48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8" fontId="7" fillId="25" borderId="18" xfId="48" applyNumberFormat="1" applyFont="1" applyFill="1" applyBorder="1" applyAlignment="1">
      <alignment horizontal="center"/>
    </xf>
    <xf numFmtId="188" fontId="7" fillId="25" borderId="19" xfId="48" applyNumberFormat="1" applyFont="1" applyFill="1" applyBorder="1" applyAlignment="1">
      <alignment horizontal="center"/>
    </xf>
    <xf numFmtId="188" fontId="7" fillId="25" borderId="15" xfId="48" applyNumberFormat="1" applyFont="1" applyFill="1" applyBorder="1" applyAlignment="1">
      <alignment horizontal="center"/>
    </xf>
    <xf numFmtId="188" fontId="7" fillId="0" borderId="67" xfId="48" applyNumberFormat="1" applyFont="1" applyBorder="1" applyAlignment="1">
      <alignment horizontal="center"/>
    </xf>
    <xf numFmtId="188" fontId="7" fillId="0" borderId="22" xfId="48" applyNumberFormat="1" applyFont="1" applyBorder="1" applyAlignment="1">
      <alignment horizontal="center"/>
    </xf>
    <xf numFmtId="3" fontId="3" fillId="0" borderId="33" xfId="48" applyNumberFormat="1" applyFont="1" applyBorder="1" applyAlignment="1">
      <alignment/>
    </xf>
    <xf numFmtId="188" fontId="7" fillId="0" borderId="32" xfId="48" applyNumberFormat="1" applyFont="1" applyBorder="1" applyAlignment="1">
      <alignment horizontal="center"/>
    </xf>
    <xf numFmtId="188" fontId="7" fillId="0" borderId="25" xfId="48" applyNumberFormat="1" applyFont="1" applyBorder="1" applyAlignment="1">
      <alignment horizontal="center"/>
    </xf>
    <xf numFmtId="188" fontId="7" fillId="0" borderId="40" xfId="48" applyNumberFormat="1" applyFont="1" applyBorder="1" applyAlignment="1">
      <alignment horizontal="center"/>
    </xf>
    <xf numFmtId="188" fontId="7" fillId="0" borderId="23" xfId="48" applyNumberFormat="1" applyFont="1" applyBorder="1" applyAlignment="1">
      <alignment horizontal="center"/>
    </xf>
    <xf numFmtId="37" fontId="2" fillId="0" borderId="32" xfId="48" applyNumberFormat="1" applyFont="1" applyBorder="1" applyAlignment="1">
      <alignment/>
    </xf>
    <xf numFmtId="3" fontId="5" fillId="0" borderId="26" xfId="48" applyNumberFormat="1" applyFont="1" applyBorder="1" applyAlignment="1">
      <alignment/>
    </xf>
    <xf numFmtId="3" fontId="2" fillId="0" borderId="67" xfId="48" applyNumberFormat="1" applyFont="1" applyBorder="1" applyAlignment="1">
      <alignment/>
    </xf>
    <xf numFmtId="3" fontId="2" fillId="0" borderId="19" xfId="48" applyNumberFormat="1" applyFont="1" applyBorder="1" applyAlignment="1">
      <alignment/>
    </xf>
    <xf numFmtId="0" fontId="0" fillId="0" borderId="55" xfId="0" applyFont="1" applyBorder="1" applyAlignment="1" quotePrefix="1">
      <alignment horizontal="center"/>
    </xf>
    <xf numFmtId="3" fontId="2" fillId="0" borderId="66" xfId="48" applyNumberFormat="1" applyFont="1" applyBorder="1" applyAlignment="1">
      <alignment/>
    </xf>
    <xf numFmtId="0" fontId="32" fillId="0" borderId="0" xfId="0" applyFont="1" applyAlignment="1">
      <alignment/>
    </xf>
    <xf numFmtId="188" fontId="33" fillId="0" borderId="0" xfId="48" applyNumberFormat="1" applyFont="1" applyBorder="1" applyAlignment="1">
      <alignment/>
    </xf>
    <xf numFmtId="188" fontId="32" fillId="0" borderId="0" xfId="48" applyNumberFormat="1" applyFont="1" applyBorder="1" applyAlignment="1">
      <alignment/>
    </xf>
    <xf numFmtId="202" fontId="31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88" fontId="8" fillId="0" borderId="32" xfId="48" applyNumberFormat="1" applyFont="1" applyBorder="1" applyAlignment="1">
      <alignment/>
    </xf>
    <xf numFmtId="188" fontId="8" fillId="0" borderId="25" xfId="48" applyNumberFormat="1" applyFont="1" applyBorder="1" applyAlignment="1">
      <alignment/>
    </xf>
    <xf numFmtId="188" fontId="8" fillId="0" borderId="25" xfId="48" applyNumberFormat="1" applyFont="1" applyBorder="1" applyAlignment="1">
      <alignment horizontal="right"/>
    </xf>
    <xf numFmtId="188" fontId="8" fillId="25" borderId="32" xfId="48" applyNumberFormat="1" applyFont="1" applyFill="1" applyBorder="1" applyAlignment="1">
      <alignment/>
    </xf>
    <xf numFmtId="188" fontId="8" fillId="25" borderId="25" xfId="48" applyNumberFormat="1" applyFont="1" applyFill="1" applyBorder="1" applyAlignment="1">
      <alignment/>
    </xf>
    <xf numFmtId="3" fontId="7" fillId="0" borderId="42" xfId="48" applyNumberFormat="1" applyFont="1" applyBorder="1" applyAlignment="1">
      <alignment/>
    </xf>
    <xf numFmtId="3" fontId="7" fillId="0" borderId="44" xfId="48" applyNumberFormat="1" applyFont="1" applyBorder="1" applyAlignment="1">
      <alignment/>
    </xf>
    <xf numFmtId="3" fontId="7" fillId="0" borderId="42" xfId="48" applyNumberFormat="1" applyFont="1" applyBorder="1" applyAlignment="1">
      <alignment horizontal="center"/>
    </xf>
    <xf numFmtId="188" fontId="5" fillId="0" borderId="46" xfId="48" applyNumberFormat="1" applyFont="1" applyBorder="1" applyAlignment="1">
      <alignment horizontal="centerContinuous"/>
    </xf>
    <xf numFmtId="188" fontId="5" fillId="0" borderId="30" xfId="48" applyNumberFormat="1" applyFont="1" applyBorder="1" applyAlignment="1">
      <alignment horizontal="centerContinuous"/>
    </xf>
    <xf numFmtId="188" fontId="5" fillId="0" borderId="43" xfId="48" applyNumberFormat="1" applyFont="1" applyBorder="1" applyAlignment="1">
      <alignment horizontal="center"/>
    </xf>
    <xf numFmtId="188" fontId="3" fillId="0" borderId="14" xfId="48" applyNumberFormat="1" applyFont="1" applyBorder="1" applyAlignment="1">
      <alignment horizontal="centerContinuous"/>
    </xf>
    <xf numFmtId="3" fontId="2" fillId="0" borderId="57" xfId="48" applyNumberFormat="1" applyFont="1" applyBorder="1" applyAlignment="1">
      <alignment/>
    </xf>
    <xf numFmtId="49" fontId="2" fillId="0" borderId="34" xfId="48" applyNumberFormat="1" applyFont="1" applyBorder="1" applyAlignment="1">
      <alignment horizontal="center"/>
    </xf>
    <xf numFmtId="188" fontId="2" fillId="0" borderId="67" xfId="48" applyNumberFormat="1" applyFont="1" applyBorder="1" applyAlignment="1">
      <alignment/>
    </xf>
    <xf numFmtId="188" fontId="2" fillId="0" borderId="23" xfId="48" applyNumberFormat="1" applyFont="1" applyBorder="1" applyAlignment="1">
      <alignment/>
    </xf>
    <xf numFmtId="3" fontId="2" fillId="0" borderId="40" xfId="48" applyNumberFormat="1" applyFont="1" applyBorder="1" applyAlignment="1">
      <alignment/>
    </xf>
    <xf numFmtId="3" fontId="2" fillId="0" borderId="22" xfId="48" applyNumberFormat="1" applyFont="1" applyBorder="1" applyAlignment="1">
      <alignment/>
    </xf>
    <xf numFmtId="3" fontId="2" fillId="0" borderId="23" xfId="48" applyNumberFormat="1" applyFont="1" applyBorder="1" applyAlignment="1">
      <alignment/>
    </xf>
    <xf numFmtId="3" fontId="2" fillId="0" borderId="38" xfId="48" applyNumberFormat="1" applyFont="1" applyBorder="1" applyAlignment="1">
      <alignment/>
    </xf>
    <xf numFmtId="3" fontId="2" fillId="0" borderId="66" xfId="48" applyNumberFormat="1" applyFont="1" applyBorder="1" applyAlignment="1">
      <alignment/>
    </xf>
    <xf numFmtId="188" fontId="3" fillId="0" borderId="32" xfId="48" applyNumberFormat="1" applyFont="1" applyBorder="1" applyAlignment="1">
      <alignment horizontal="center"/>
    </xf>
    <xf numFmtId="188" fontId="3" fillId="0" borderId="21" xfId="48" applyNumberFormat="1" applyFont="1" applyBorder="1" applyAlignment="1">
      <alignment horizontal="center"/>
    </xf>
    <xf numFmtId="188" fontId="3" fillId="0" borderId="25" xfId="48" applyNumberFormat="1" applyFont="1" applyBorder="1" applyAlignment="1">
      <alignment horizontal="center"/>
    </xf>
    <xf numFmtId="188" fontId="3" fillId="0" borderId="40" xfId="48" applyNumberFormat="1" applyFont="1" applyBorder="1" applyAlignment="1">
      <alignment horizontal="center"/>
    </xf>
    <xf numFmtId="188" fontId="3" fillId="0" borderId="23" xfId="48" applyNumberFormat="1" applyFont="1" applyBorder="1" applyAlignment="1">
      <alignment horizontal="center"/>
    </xf>
    <xf numFmtId="188" fontId="0" fillId="0" borderId="32" xfId="48" applyNumberFormat="1" applyFont="1" applyBorder="1" applyAlignment="1">
      <alignment/>
    </xf>
    <xf numFmtId="188" fontId="0" fillId="0" borderId="25" xfId="48" applyNumberFormat="1" applyFont="1" applyBorder="1" applyAlignment="1">
      <alignment/>
    </xf>
    <xf numFmtId="49" fontId="0" fillId="0" borderId="32" xfId="48" applyNumberFormat="1" applyFont="1" applyBorder="1" applyAlignment="1">
      <alignment horizontal="center" vertical="center"/>
    </xf>
    <xf numFmtId="188" fontId="0" fillId="0" borderId="48" xfId="48" applyNumberFormat="1" applyFont="1" applyBorder="1" applyAlignment="1">
      <alignment/>
    </xf>
    <xf numFmtId="188" fontId="0" fillId="0" borderId="60" xfId="48" applyNumberFormat="1" applyFont="1" applyBorder="1" applyAlignment="1">
      <alignment/>
    </xf>
    <xf numFmtId="3" fontId="3" fillId="0" borderId="18" xfId="48" applyNumberFormat="1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49" fontId="0" fillId="0" borderId="48" xfId="48" applyNumberFormat="1" applyFont="1" applyBorder="1" applyAlignment="1">
      <alignment horizontal="center"/>
    </xf>
    <xf numFmtId="15" fontId="0" fillId="0" borderId="60" xfId="48" applyNumberFormat="1" applyFont="1" applyBorder="1" applyAlignment="1">
      <alignment horizontal="center"/>
    </xf>
    <xf numFmtId="3" fontId="0" fillId="0" borderId="40" xfId="48" applyNumberFormat="1" applyFont="1" applyBorder="1" applyAlignment="1">
      <alignment/>
    </xf>
    <xf numFmtId="3" fontId="0" fillId="0" borderId="22" xfId="48" applyNumberFormat="1" applyFont="1" applyBorder="1" applyAlignment="1">
      <alignment/>
    </xf>
    <xf numFmtId="3" fontId="0" fillId="0" borderId="23" xfId="48" applyNumberFormat="1" applyFont="1" applyBorder="1" applyAlignment="1">
      <alignment/>
    </xf>
    <xf numFmtId="188" fontId="0" fillId="0" borderId="40" xfId="48" applyNumberFormat="1" applyFont="1" applyBorder="1" applyAlignment="1">
      <alignment/>
    </xf>
    <xf numFmtId="188" fontId="0" fillId="0" borderId="23" xfId="48" applyNumberFormat="1" applyFont="1" applyBorder="1" applyAlignment="1">
      <alignment/>
    </xf>
    <xf numFmtId="49" fontId="0" fillId="0" borderId="40" xfId="48" applyNumberFormat="1" applyFont="1" applyBorder="1" applyAlignment="1">
      <alignment horizontal="center" vertical="center"/>
    </xf>
    <xf numFmtId="49" fontId="0" fillId="0" borderId="18" xfId="48" applyNumberFormat="1" applyFont="1" applyBorder="1" applyAlignment="1">
      <alignment horizontal="center"/>
    </xf>
    <xf numFmtId="15" fontId="0" fillId="0" borderId="15" xfId="48" applyNumberFormat="1" applyFont="1" applyBorder="1" applyAlignment="1">
      <alignment horizontal="center"/>
    </xf>
    <xf numFmtId="188" fontId="3" fillId="0" borderId="18" xfId="48" applyNumberFormat="1" applyFont="1" applyBorder="1" applyAlignment="1">
      <alignment horizontal="center"/>
    </xf>
    <xf numFmtId="188" fontId="3" fillId="0" borderId="19" xfId="48" applyNumberFormat="1" applyFont="1" applyBorder="1" applyAlignment="1">
      <alignment horizontal="center"/>
    </xf>
    <xf numFmtId="188" fontId="3" fillId="0" borderId="15" xfId="48" applyNumberFormat="1" applyFont="1" applyBorder="1" applyAlignment="1">
      <alignment horizontal="center"/>
    </xf>
    <xf numFmtId="188" fontId="3" fillId="0" borderId="16" xfId="48" applyNumberFormat="1" applyFont="1" applyBorder="1" applyAlignment="1">
      <alignment horizontal="center"/>
    </xf>
    <xf numFmtId="37" fontId="0" fillId="0" borderId="40" xfId="48" applyNumberFormat="1" applyFont="1" applyBorder="1" applyAlignment="1">
      <alignment/>
    </xf>
    <xf numFmtId="37" fontId="0" fillId="0" borderId="22" xfId="48" applyNumberFormat="1" applyFont="1" applyBorder="1" applyAlignment="1">
      <alignment/>
    </xf>
    <xf numFmtId="37" fontId="0" fillId="0" borderId="23" xfId="48" applyNumberFormat="1" applyFont="1" applyBorder="1" applyAlignment="1">
      <alignment horizontal="right"/>
    </xf>
    <xf numFmtId="187" fontId="0" fillId="0" borderId="0" xfId="48" applyFont="1" applyAlignment="1">
      <alignment/>
    </xf>
    <xf numFmtId="3" fontId="2" fillId="24" borderId="21" xfId="48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21" xfId="48" applyNumberFormat="1" applyFont="1" applyBorder="1" applyAlignment="1">
      <alignment horizontal="right"/>
    </xf>
    <xf numFmtId="188" fontId="2" fillId="0" borderId="71" xfId="48" applyNumberFormat="1" applyFont="1" applyBorder="1" applyAlignment="1">
      <alignment/>
    </xf>
    <xf numFmtId="3" fontId="2" fillId="0" borderId="36" xfId="48" applyNumberFormat="1" applyFont="1" applyBorder="1" applyAlignment="1">
      <alignment horizontal="right"/>
    </xf>
    <xf numFmtId="188" fontId="2" fillId="0" borderId="72" xfId="48" applyNumberFormat="1" applyFont="1" applyBorder="1" applyAlignment="1">
      <alignment/>
    </xf>
    <xf numFmtId="3" fontId="5" fillId="0" borderId="16" xfId="48" applyNumberFormat="1" applyFont="1" applyBorder="1" applyAlignment="1">
      <alignment horizontal="right"/>
    </xf>
    <xf numFmtId="0" fontId="2" fillId="0" borderId="53" xfId="0" applyFont="1" applyBorder="1" applyAlignment="1" quotePrefix="1">
      <alignment horizontal="center"/>
    </xf>
    <xf numFmtId="37" fontId="2" fillId="0" borderId="22" xfId="48" applyNumberFormat="1" applyFont="1" applyBorder="1" applyAlignment="1">
      <alignment horizontal="right"/>
    </xf>
    <xf numFmtId="188" fontId="2" fillId="0" borderId="40" xfId="48" applyNumberFormat="1" applyFont="1" applyBorder="1" applyAlignment="1">
      <alignment/>
    </xf>
    <xf numFmtId="188" fontId="2" fillId="0" borderId="73" xfId="48" applyNumberFormat="1" applyFont="1" applyBorder="1" applyAlignment="1">
      <alignment/>
    </xf>
    <xf numFmtId="0" fontId="2" fillId="25" borderId="0" xfId="0" applyFont="1" applyFill="1" applyAlignment="1">
      <alignment/>
    </xf>
    <xf numFmtId="0" fontId="2" fillId="25" borderId="24" xfId="0" applyFont="1" applyFill="1" applyBorder="1" applyAlignment="1" quotePrefix="1">
      <alignment horizontal="center"/>
    </xf>
    <xf numFmtId="3" fontId="2" fillId="25" borderId="32" xfId="48" applyNumberFormat="1" applyFont="1" applyFill="1" applyBorder="1" applyAlignment="1">
      <alignment/>
    </xf>
    <xf numFmtId="3" fontId="2" fillId="25" borderId="21" xfId="48" applyNumberFormat="1" applyFont="1" applyFill="1" applyBorder="1" applyAlignment="1">
      <alignment/>
    </xf>
    <xf numFmtId="3" fontId="2" fillId="25" borderId="25" xfId="48" applyNumberFormat="1" applyFont="1" applyFill="1" applyBorder="1" applyAlignment="1">
      <alignment/>
    </xf>
    <xf numFmtId="188" fontId="2" fillId="25" borderId="32" xfId="48" applyNumberFormat="1" applyFont="1" applyFill="1" applyBorder="1" applyAlignment="1">
      <alignment/>
    </xf>
    <xf numFmtId="188" fontId="2" fillId="25" borderId="71" xfId="48" applyNumberFormat="1" applyFont="1" applyFill="1" applyBorder="1" applyAlignment="1">
      <alignment/>
    </xf>
    <xf numFmtId="3" fontId="2" fillId="0" borderId="48" xfId="48" applyNumberFormat="1" applyFont="1" applyFill="1" applyBorder="1" applyAlignment="1">
      <alignment/>
    </xf>
    <xf numFmtId="3" fontId="2" fillId="0" borderId="54" xfId="48" applyNumberFormat="1" applyFont="1" applyBorder="1" applyAlignment="1">
      <alignment/>
    </xf>
    <xf numFmtId="188" fontId="2" fillId="0" borderId="64" xfId="48" applyNumberFormat="1" applyFont="1" applyBorder="1" applyAlignment="1">
      <alignment/>
    </xf>
    <xf numFmtId="3" fontId="2" fillId="0" borderId="20" xfId="0" applyNumberFormat="1" applyFont="1" applyBorder="1" applyAlignment="1" quotePrefix="1">
      <alignment horizontal="center"/>
    </xf>
    <xf numFmtId="3" fontId="2" fillId="0" borderId="32" xfId="48" applyNumberFormat="1" applyFont="1" applyFill="1" applyBorder="1" applyAlignment="1">
      <alignment/>
    </xf>
    <xf numFmtId="3" fontId="2" fillId="0" borderId="53" xfId="0" applyNumberFormat="1" applyFont="1" applyBorder="1" applyAlignment="1" quotePrefix="1">
      <alignment horizontal="center"/>
    </xf>
    <xf numFmtId="3" fontId="2" fillId="0" borderId="64" xfId="48" applyNumberFormat="1" applyFont="1" applyFill="1" applyBorder="1" applyAlignment="1">
      <alignment/>
    </xf>
    <xf numFmtId="3" fontId="2" fillId="0" borderId="74" xfId="48" applyNumberFormat="1" applyFont="1" applyBorder="1" applyAlignment="1">
      <alignment/>
    </xf>
    <xf numFmtId="3" fontId="2" fillId="0" borderId="10" xfId="48" applyNumberFormat="1" applyFont="1" applyBorder="1" applyAlignment="1">
      <alignment/>
    </xf>
    <xf numFmtId="3" fontId="2" fillId="0" borderId="52" xfId="48" applyNumberFormat="1" applyFont="1" applyBorder="1" applyAlignment="1">
      <alignment/>
    </xf>
    <xf numFmtId="37" fontId="2" fillId="0" borderId="0" xfId="0" applyNumberFormat="1" applyFont="1" applyAlignment="1">
      <alignment/>
    </xf>
    <xf numFmtId="188" fontId="13" fillId="0" borderId="0" xfId="48" applyNumberFormat="1" applyFont="1" applyBorder="1" applyAlignment="1">
      <alignment/>
    </xf>
    <xf numFmtId="188" fontId="1" fillId="0" borderId="0" xfId="48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188" fontId="1" fillId="0" borderId="21" xfId="48" applyNumberFormat="1" applyFont="1" applyBorder="1" applyAlignment="1">
      <alignment horizontal="centerContinuous"/>
    </xf>
    <xf numFmtId="188" fontId="1" fillId="0" borderId="21" xfId="48" applyNumberFormat="1" applyFont="1" applyBorder="1" applyAlignment="1">
      <alignment horizontal="center"/>
    </xf>
    <xf numFmtId="188" fontId="1" fillId="0" borderId="21" xfId="48" applyNumberFormat="1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3" fontId="13" fillId="0" borderId="21" xfId="48" applyNumberFormat="1" applyFont="1" applyBorder="1" applyAlignment="1">
      <alignment/>
    </xf>
    <xf numFmtId="37" fontId="13" fillId="0" borderId="21" xfId="48" applyNumberFormat="1" applyFont="1" applyBorder="1" applyAlignment="1">
      <alignment/>
    </xf>
    <xf numFmtId="37" fontId="13" fillId="0" borderId="21" xfId="48" applyNumberFormat="1" applyFont="1" applyBorder="1" applyAlignment="1">
      <alignment horizontal="right"/>
    </xf>
    <xf numFmtId="188" fontId="13" fillId="0" borderId="21" xfId="48" applyNumberFormat="1" applyFont="1" applyBorder="1" applyAlignment="1">
      <alignment/>
    </xf>
    <xf numFmtId="49" fontId="13" fillId="0" borderId="21" xfId="48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/>
    </xf>
    <xf numFmtId="15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 quotePrefix="1">
      <alignment horizontal="center"/>
    </xf>
    <xf numFmtId="3" fontId="1" fillId="0" borderId="21" xfId="48" applyNumberFormat="1" applyFont="1" applyBorder="1" applyAlignment="1">
      <alignment/>
    </xf>
    <xf numFmtId="3" fontId="1" fillId="0" borderId="21" xfId="48" applyNumberFormat="1" applyFont="1" applyBorder="1" applyAlignment="1">
      <alignment horizontal="right"/>
    </xf>
    <xf numFmtId="49" fontId="13" fillId="0" borderId="21" xfId="48" applyNumberFormat="1" applyFont="1" applyBorder="1" applyAlignment="1">
      <alignment horizontal="center"/>
    </xf>
    <xf numFmtId="0" fontId="1" fillId="0" borderId="21" xfId="0" applyFont="1" applyBorder="1" applyAlignment="1" quotePrefix="1">
      <alignment horizontal="center"/>
    </xf>
    <xf numFmtId="3" fontId="13" fillId="0" borderId="21" xfId="48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49" fontId="8" fillId="0" borderId="21" xfId="48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188" fontId="51" fillId="0" borderId="15" xfId="48" applyNumberFormat="1" applyFont="1" applyBorder="1" applyAlignment="1">
      <alignment horizontal="center"/>
    </xf>
    <xf numFmtId="188" fontId="51" fillId="0" borderId="16" xfId="48" applyNumberFormat="1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49" fontId="52" fillId="0" borderId="22" xfId="48" applyNumberFormat="1" applyFont="1" applyBorder="1" applyAlignment="1">
      <alignment horizontal="center"/>
    </xf>
    <xf numFmtId="15" fontId="52" fillId="0" borderId="23" xfId="48" applyNumberFormat="1" applyFont="1" applyBorder="1" applyAlignment="1">
      <alignment horizontal="center"/>
    </xf>
    <xf numFmtId="49" fontId="52" fillId="0" borderId="21" xfId="48" applyNumberFormat="1" applyFont="1" applyBorder="1" applyAlignment="1">
      <alignment horizontal="center"/>
    </xf>
    <xf numFmtId="0" fontId="52" fillId="0" borderId="24" xfId="0" applyFont="1" applyBorder="1" applyAlignment="1" quotePrefix="1">
      <alignment horizontal="center"/>
    </xf>
    <xf numFmtId="15" fontId="52" fillId="0" borderId="25" xfId="48" applyNumberFormat="1" applyFont="1" applyBorder="1" applyAlignment="1">
      <alignment horizontal="center"/>
    </xf>
    <xf numFmtId="0" fontId="52" fillId="0" borderId="20" xfId="0" applyFont="1" applyBorder="1" applyAlignment="1" quotePrefix="1">
      <alignment horizontal="center"/>
    </xf>
    <xf numFmtId="15" fontId="52" fillId="0" borderId="21" xfId="48" applyNumberFormat="1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88" fontId="51" fillId="0" borderId="0" xfId="48" applyNumberFormat="1" applyFont="1" applyBorder="1" applyAlignment="1">
      <alignment/>
    </xf>
    <xf numFmtId="0" fontId="51" fillId="0" borderId="0" xfId="0" applyFont="1" applyAlignment="1">
      <alignment/>
    </xf>
    <xf numFmtId="49" fontId="52" fillId="0" borderId="36" xfId="48" applyNumberFormat="1" applyFont="1" applyBorder="1" applyAlignment="1">
      <alignment horizontal="center"/>
    </xf>
    <xf numFmtId="15" fontId="52" fillId="0" borderId="60" xfId="48" applyNumberFormat="1" applyFont="1" applyBorder="1" applyAlignment="1">
      <alignment horizontal="center"/>
    </xf>
    <xf numFmtId="0" fontId="52" fillId="0" borderId="53" xfId="0" applyFont="1" applyBorder="1" applyAlignment="1" quotePrefix="1">
      <alignment horizontal="center"/>
    </xf>
    <xf numFmtId="49" fontId="52" fillId="0" borderId="19" xfId="48" applyNumberFormat="1" applyFont="1" applyBorder="1" applyAlignment="1">
      <alignment horizontal="center"/>
    </xf>
    <xf numFmtId="15" fontId="52" fillId="0" borderId="15" xfId="48" applyNumberFormat="1" applyFont="1" applyBorder="1" applyAlignment="1">
      <alignment horizontal="center"/>
    </xf>
    <xf numFmtId="188" fontId="51" fillId="0" borderId="27" xfId="48" applyNumberFormat="1" applyFont="1" applyBorder="1" applyAlignment="1">
      <alignment horizontal="center"/>
    </xf>
    <xf numFmtId="188" fontId="51" fillId="0" borderId="14" xfId="48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3" fontId="51" fillId="0" borderId="50" xfId="48" applyNumberFormat="1" applyFont="1" applyBorder="1" applyAlignment="1">
      <alignment horizontal="center"/>
    </xf>
    <xf numFmtId="3" fontId="51" fillId="0" borderId="28" xfId="48" applyNumberFormat="1" applyFont="1" applyBorder="1" applyAlignment="1">
      <alignment horizontal="center"/>
    </xf>
    <xf numFmtId="188" fontId="51" fillId="0" borderId="0" xfId="48" applyNumberFormat="1" applyFont="1" applyBorder="1" applyAlignment="1">
      <alignment horizontal="center"/>
    </xf>
    <xf numFmtId="0" fontId="52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188" fontId="51" fillId="0" borderId="27" xfId="48" applyNumberFormat="1" applyFont="1" applyBorder="1" applyAlignment="1">
      <alignment/>
    </xf>
    <xf numFmtId="3" fontId="52" fillId="0" borderId="37" xfId="48" applyNumberFormat="1" applyFont="1" applyBorder="1" applyAlignment="1">
      <alignment/>
    </xf>
    <xf numFmtId="3" fontId="52" fillId="0" borderId="20" xfId="48" applyNumberFormat="1" applyFont="1" applyBorder="1" applyAlignment="1">
      <alignment/>
    </xf>
    <xf numFmtId="37" fontId="52" fillId="0" borderId="37" xfId="48" applyNumberFormat="1" applyFont="1" applyBorder="1" applyAlignment="1">
      <alignment/>
    </xf>
    <xf numFmtId="37" fontId="52" fillId="0" borderId="20" xfId="48" applyNumberFormat="1" applyFont="1" applyBorder="1" applyAlignment="1">
      <alignment/>
    </xf>
    <xf numFmtId="188" fontId="52" fillId="0" borderId="34" xfId="48" applyNumberFormat="1" applyFont="1" applyBorder="1" applyAlignment="1">
      <alignment/>
    </xf>
    <xf numFmtId="188" fontId="52" fillId="0" borderId="21" xfId="48" applyNumberFormat="1" applyFont="1" applyBorder="1" applyAlignment="1">
      <alignment/>
    </xf>
    <xf numFmtId="0" fontId="52" fillId="0" borderId="0" xfId="0" applyFont="1" applyBorder="1" applyAlignment="1">
      <alignment/>
    </xf>
    <xf numFmtId="3" fontId="52" fillId="0" borderId="38" xfId="48" applyNumberFormat="1" applyFont="1" applyBorder="1" applyAlignment="1">
      <alignment/>
    </xf>
    <xf numFmtId="3" fontId="52" fillId="0" borderId="24" xfId="48" applyNumberFormat="1" applyFont="1" applyBorder="1" applyAlignment="1">
      <alignment/>
    </xf>
    <xf numFmtId="37" fontId="52" fillId="0" borderId="38" xfId="48" applyNumberFormat="1" applyFont="1" applyBorder="1" applyAlignment="1">
      <alignment/>
    </xf>
    <xf numFmtId="37" fontId="52" fillId="0" borderId="24" xfId="48" applyNumberFormat="1" applyFont="1" applyBorder="1" applyAlignment="1">
      <alignment/>
    </xf>
    <xf numFmtId="188" fontId="52" fillId="0" borderId="35" xfId="48" applyNumberFormat="1" applyFont="1" applyBorder="1" applyAlignment="1">
      <alignment/>
    </xf>
    <xf numFmtId="188" fontId="52" fillId="0" borderId="36" xfId="48" applyNumberFormat="1" applyFont="1" applyBorder="1" applyAlignment="1">
      <alignment/>
    </xf>
    <xf numFmtId="3" fontId="51" fillId="0" borderId="33" xfId="48" applyNumberFormat="1" applyFont="1" applyBorder="1" applyAlignment="1">
      <alignment/>
    </xf>
    <xf numFmtId="3" fontId="51" fillId="0" borderId="27" xfId="48" applyNumberFormat="1" applyFont="1" applyBorder="1" applyAlignment="1">
      <alignment/>
    </xf>
    <xf numFmtId="3" fontId="51" fillId="0" borderId="16" xfId="48" applyNumberFormat="1" applyFont="1" applyBorder="1" applyAlignment="1">
      <alignment/>
    </xf>
    <xf numFmtId="3" fontId="51" fillId="0" borderId="19" xfId="48" applyNumberFormat="1" applyFont="1" applyBorder="1" applyAlignment="1">
      <alignment/>
    </xf>
    <xf numFmtId="3" fontId="52" fillId="0" borderId="66" xfId="48" applyNumberFormat="1" applyFont="1" applyBorder="1" applyAlignment="1">
      <alignment/>
    </xf>
    <xf numFmtId="3" fontId="52" fillId="0" borderId="59" xfId="48" applyNumberFormat="1" applyFont="1" applyBorder="1" applyAlignment="1">
      <alignment/>
    </xf>
    <xf numFmtId="37" fontId="52" fillId="0" borderId="66" xfId="48" applyNumberFormat="1" applyFont="1" applyBorder="1" applyAlignment="1">
      <alignment/>
    </xf>
    <xf numFmtId="37" fontId="52" fillId="0" borderId="59" xfId="48" applyNumberFormat="1" applyFont="1" applyBorder="1" applyAlignment="1">
      <alignment/>
    </xf>
    <xf numFmtId="188" fontId="52" fillId="0" borderId="67" xfId="48" applyNumberFormat="1" applyFont="1" applyBorder="1" applyAlignment="1">
      <alignment/>
    </xf>
    <xf numFmtId="188" fontId="52" fillId="0" borderId="22" xfId="48" applyNumberFormat="1" applyFont="1" applyBorder="1" applyAlignment="1">
      <alignment/>
    </xf>
    <xf numFmtId="3" fontId="51" fillId="0" borderId="49" xfId="48" applyNumberFormat="1" applyFont="1" applyBorder="1" applyAlignment="1">
      <alignment/>
    </xf>
    <xf numFmtId="3" fontId="51" fillId="0" borderId="50" xfId="48" applyNumberFormat="1" applyFont="1" applyBorder="1" applyAlignment="1">
      <alignment/>
    </xf>
    <xf numFmtId="188" fontId="52" fillId="0" borderId="0" xfId="48" applyNumberFormat="1" applyFont="1" applyBorder="1" applyAlignment="1">
      <alignment/>
    </xf>
    <xf numFmtId="0" fontId="51" fillId="0" borderId="41" xfId="0" applyFont="1" applyBorder="1" applyAlignment="1">
      <alignment horizontal="center"/>
    </xf>
    <xf numFmtId="188" fontId="3" fillId="0" borderId="14" xfId="48" applyNumberFormat="1" applyFont="1" applyBorder="1" applyAlignment="1">
      <alignment horizontal="center"/>
    </xf>
    <xf numFmtId="0" fontId="0" fillId="0" borderId="56" xfId="0" applyFont="1" applyBorder="1" applyAlignment="1" quotePrefix="1">
      <alignment horizontal="center"/>
    </xf>
    <xf numFmtId="49" fontId="51" fillId="0" borderId="21" xfId="48" applyNumberFormat="1" applyFont="1" applyBorder="1" applyAlignment="1">
      <alignment horizontal="center"/>
    </xf>
    <xf numFmtId="188" fontId="51" fillId="0" borderId="18" xfId="48" applyNumberFormat="1" applyFont="1" applyBorder="1" applyAlignment="1">
      <alignment/>
    </xf>
    <xf numFmtId="3" fontId="52" fillId="0" borderId="32" xfId="48" applyNumberFormat="1" applyFont="1" applyBorder="1" applyAlignment="1">
      <alignment/>
    </xf>
    <xf numFmtId="3" fontId="52" fillId="0" borderId="48" xfId="48" applyNumberFormat="1" applyFont="1" applyBorder="1" applyAlignment="1">
      <alignment/>
    </xf>
    <xf numFmtId="3" fontId="51" fillId="0" borderId="18" xfId="48" applyNumberFormat="1" applyFont="1" applyBorder="1" applyAlignment="1">
      <alignment/>
    </xf>
    <xf numFmtId="3" fontId="52" fillId="0" borderId="40" xfId="48" applyNumberFormat="1" applyFont="1" applyBorder="1" applyAlignment="1">
      <alignment/>
    </xf>
    <xf numFmtId="188" fontId="51" fillId="0" borderId="18" xfId="48" applyNumberFormat="1" applyFont="1" applyBorder="1" applyAlignment="1">
      <alignment horizontal="center"/>
    </xf>
    <xf numFmtId="37" fontId="52" fillId="0" borderId="32" xfId="48" applyNumberFormat="1" applyFont="1" applyBorder="1" applyAlignment="1">
      <alignment/>
    </xf>
    <xf numFmtId="37" fontId="52" fillId="0" borderId="48" xfId="48" applyNumberFormat="1" applyFont="1" applyBorder="1" applyAlignment="1">
      <alignment/>
    </xf>
    <xf numFmtId="37" fontId="52" fillId="0" borderId="40" xfId="48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49" fontId="2" fillId="0" borderId="48" xfId="48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7" fontId="2" fillId="0" borderId="0" xfId="48" applyNumberFormat="1" applyFont="1" applyBorder="1" applyAlignment="1">
      <alignment horizontal="right"/>
    </xf>
    <xf numFmtId="188" fontId="2" fillId="0" borderId="74" xfId="48" applyNumberFormat="1" applyFont="1" applyBorder="1" applyAlignment="1">
      <alignment/>
    </xf>
    <xf numFmtId="49" fontId="2" fillId="0" borderId="75" xfId="48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3" fontId="53" fillId="25" borderId="34" xfId="0" applyNumberFormat="1" applyFont="1" applyFill="1" applyBorder="1" applyAlignment="1">
      <alignment horizontal="right"/>
    </xf>
    <xf numFmtId="49" fontId="2" fillId="0" borderId="48" xfId="48" applyNumberFormat="1" applyFont="1" applyBorder="1" applyAlignment="1">
      <alignment horizontal="center"/>
    </xf>
    <xf numFmtId="15" fontId="2" fillId="0" borderId="60" xfId="48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88" fontId="0" fillId="0" borderId="39" xfId="48" applyNumberFormat="1" applyFont="1" applyBorder="1" applyAlignment="1">
      <alignment/>
    </xf>
    <xf numFmtId="188" fontId="0" fillId="0" borderId="45" xfId="48" applyNumberFormat="1" applyFont="1" applyBorder="1" applyAlignment="1">
      <alignment/>
    </xf>
    <xf numFmtId="49" fontId="0" fillId="0" borderId="64" xfId="48" applyNumberFormat="1" applyFont="1" applyBorder="1" applyAlignment="1">
      <alignment horizontal="center"/>
    </xf>
    <xf numFmtId="15" fontId="0" fillId="0" borderId="54" xfId="48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188" fontId="2" fillId="0" borderId="77" xfId="48" applyNumberFormat="1" applyFont="1" applyBorder="1" applyAlignment="1">
      <alignment/>
    </xf>
    <xf numFmtId="49" fontId="2" fillId="0" borderId="47" xfId="48" applyNumberFormat="1" applyFont="1" applyBorder="1" applyAlignment="1">
      <alignment horizontal="center"/>
    </xf>
    <xf numFmtId="49" fontId="0" fillId="0" borderId="31" xfId="48" applyNumberFormat="1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188" fontId="2" fillId="0" borderId="39" xfId="48" applyNumberFormat="1" applyFont="1" applyBorder="1" applyAlignment="1">
      <alignment/>
    </xf>
    <xf numFmtId="0" fontId="0" fillId="0" borderId="70" xfId="0" applyFont="1" applyBorder="1" applyAlignment="1">
      <alignment horizontal="center"/>
    </xf>
    <xf numFmtId="188" fontId="2" fillId="0" borderId="21" xfId="48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8" fontId="2" fillId="0" borderId="32" xfId="48" applyNumberFormat="1" applyFont="1" applyBorder="1" applyAlignment="1" quotePrefix="1">
      <alignment/>
    </xf>
    <xf numFmtId="0" fontId="0" fillId="0" borderId="3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5" fillId="0" borderId="43" xfId="48" applyNumberFormat="1" applyFont="1" applyBorder="1" applyAlignment="1">
      <alignment horizontal="right"/>
    </xf>
    <xf numFmtId="3" fontId="0" fillId="0" borderId="56" xfId="0" applyNumberFormat="1" applyFont="1" applyBorder="1" applyAlignment="1" quotePrefix="1">
      <alignment horizontal="center"/>
    </xf>
    <xf numFmtId="3" fontId="5" fillId="0" borderId="57" xfId="48" applyNumberFormat="1" applyFont="1" applyBorder="1" applyAlignment="1">
      <alignment horizontal="right"/>
    </xf>
    <xf numFmtId="3" fontId="5" fillId="0" borderId="28" xfId="48" applyNumberFormat="1" applyFont="1" applyBorder="1" applyAlignment="1">
      <alignment horizontal="right"/>
    </xf>
    <xf numFmtId="3" fontId="0" fillId="0" borderId="37" xfId="0" applyNumberFormat="1" applyFont="1" applyBorder="1" applyAlignment="1" quotePrefix="1">
      <alignment horizontal="center"/>
    </xf>
    <xf numFmtId="3" fontId="0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 quotePrefix="1">
      <alignment horizontal="center"/>
    </xf>
    <xf numFmtId="3" fontId="8" fillId="0" borderId="21" xfId="48" applyNumberFormat="1" applyFont="1" applyFill="1" applyBorder="1" applyAlignment="1">
      <alignment/>
    </xf>
    <xf numFmtId="0" fontId="0" fillId="0" borderId="59" xfId="0" applyFont="1" applyBorder="1" applyAlignment="1" quotePrefix="1">
      <alignment horizontal="center"/>
    </xf>
    <xf numFmtId="0" fontId="0" fillId="0" borderId="53" xfId="0" applyFont="1" applyBorder="1" applyAlignment="1" quotePrefix="1">
      <alignment horizontal="center"/>
    </xf>
    <xf numFmtId="49" fontId="2" fillId="0" borderId="37" xfId="48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0" borderId="34" xfId="48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3" fillId="0" borderId="78" xfId="0" applyFont="1" applyBorder="1" applyAlignment="1">
      <alignment horizontal="centerContinuous"/>
    </xf>
    <xf numFmtId="0" fontId="3" fillId="0" borderId="75" xfId="0" applyFont="1" applyBorder="1" applyAlignment="1">
      <alignment horizontal="centerContinuous"/>
    </xf>
    <xf numFmtId="0" fontId="3" fillId="0" borderId="76" xfId="0" applyFont="1" applyBorder="1" applyAlignment="1">
      <alignment horizontal="centerContinuous"/>
    </xf>
    <xf numFmtId="0" fontId="3" fillId="0" borderId="76" xfId="0" applyFont="1" applyBorder="1" applyAlignment="1">
      <alignment horizontal="left"/>
    </xf>
    <xf numFmtId="188" fontId="3" fillId="0" borderId="65" xfId="48" applyNumberFormat="1" applyFont="1" applyBorder="1" applyAlignment="1">
      <alignment horizontal="center"/>
    </xf>
    <xf numFmtId="188" fontId="3" fillId="0" borderId="76" xfId="48" applyNumberFormat="1" applyFont="1" applyBorder="1" applyAlignment="1">
      <alignment horizontal="centerContinuous"/>
    </xf>
    <xf numFmtId="188" fontId="3" fillId="0" borderId="41" xfId="48" applyNumberFormat="1" applyFont="1" applyBorder="1" applyAlignment="1">
      <alignment horizontal="centerContinuous"/>
    </xf>
    <xf numFmtId="0" fontId="0" fillId="0" borderId="74" xfId="0" applyBorder="1" applyAlignment="1">
      <alignment horizontal="center" vertical="center" wrapText="1"/>
    </xf>
    <xf numFmtId="49" fontId="13" fillId="0" borderId="21" xfId="48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4" xfId="0" applyNumberFormat="1" applyFont="1" applyBorder="1" applyAlignment="1" quotePrefix="1">
      <alignment horizontal="center"/>
    </xf>
    <xf numFmtId="3" fontId="0" fillId="0" borderId="20" xfId="0" applyNumberFormat="1" applyFont="1" applyBorder="1" applyAlignment="1" quotePrefix="1">
      <alignment horizontal="center"/>
    </xf>
    <xf numFmtId="3" fontId="5" fillId="0" borderId="39" xfId="48" applyNumberFormat="1" applyFont="1" applyBorder="1" applyAlignment="1">
      <alignment/>
    </xf>
    <xf numFmtId="188" fontId="2" fillId="0" borderId="45" xfId="48" applyNumberFormat="1" applyFont="1" applyBorder="1" applyAlignment="1">
      <alignment horizontal="center" wrapText="1"/>
    </xf>
    <xf numFmtId="188" fontId="2" fillId="0" borderId="0" xfId="48" applyNumberFormat="1" applyFont="1" applyBorder="1" applyAlignment="1" quotePrefix="1">
      <alignment horizontal="center" wrapText="1"/>
    </xf>
    <xf numFmtId="3" fontId="3" fillId="0" borderId="0" xfId="0" applyNumberFormat="1" applyFont="1" applyBorder="1" applyAlignment="1">
      <alignment horizontal="right"/>
    </xf>
    <xf numFmtId="0" fontId="3" fillId="0" borderId="56" xfId="0" applyFont="1" applyBorder="1" applyAlignment="1">
      <alignment horizontal="center" wrapText="1"/>
    </xf>
    <xf numFmtId="188" fontId="2" fillId="0" borderId="36" xfId="48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188" fontId="5" fillId="0" borderId="21" xfId="48" applyNumberFormat="1" applyFont="1" applyBorder="1" applyAlignment="1" quotePrefix="1">
      <alignment/>
    </xf>
    <xf numFmtId="3" fontId="6" fillId="0" borderId="21" xfId="0" applyNumberFormat="1" applyFont="1" applyBorder="1" applyAlignment="1">
      <alignment horizontal="center"/>
    </xf>
    <xf numFmtId="3" fontId="7" fillId="0" borderId="21" xfId="48" applyNumberFormat="1" applyFont="1" applyFill="1" applyBorder="1" applyAlignment="1">
      <alignment/>
    </xf>
    <xf numFmtId="188" fontId="7" fillId="0" borderId="21" xfId="48" applyNumberFormat="1" applyFont="1" applyBorder="1" applyAlignment="1">
      <alignment/>
    </xf>
    <xf numFmtId="49" fontId="7" fillId="0" borderId="21" xfId="48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0" fillId="0" borderId="55" xfId="0" applyNumberFormat="1" applyFont="1" applyBorder="1" applyAlignment="1" quotePrefix="1">
      <alignment horizontal="center"/>
    </xf>
    <xf numFmtId="3" fontId="3" fillId="0" borderId="53" xfId="0" applyNumberFormat="1" applyFont="1" applyBorder="1" applyAlignment="1">
      <alignment horizontal="center"/>
    </xf>
    <xf numFmtId="3" fontId="5" fillId="0" borderId="31" xfId="48" applyNumberFormat="1" applyFont="1" applyBorder="1" applyAlignment="1">
      <alignment/>
    </xf>
    <xf numFmtId="3" fontId="5" fillId="0" borderId="31" xfId="48" applyNumberFormat="1" applyFont="1" applyBorder="1" applyAlignment="1">
      <alignment horizontal="right"/>
    </xf>
    <xf numFmtId="49" fontId="8" fillId="0" borderId="37" xfId="48" applyNumberFormat="1" applyFont="1" applyBorder="1" applyAlignment="1">
      <alignment horizontal="center" wrapText="1"/>
    </xf>
    <xf numFmtId="49" fontId="8" fillId="0" borderId="34" xfId="48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9" fontId="5" fillId="0" borderId="21" xfId="48" applyNumberFormat="1" applyFont="1" applyBorder="1" applyAlignment="1">
      <alignment horizontal="center"/>
    </xf>
    <xf numFmtId="15" fontId="5" fillId="0" borderId="25" xfId="48" applyNumberFormat="1" applyFont="1" applyBorder="1" applyAlignment="1">
      <alignment horizontal="center"/>
    </xf>
    <xf numFmtId="188" fontId="2" fillId="0" borderId="21" xfId="48" applyNumberFormat="1" applyFont="1" applyBorder="1" applyAlignment="1" quotePrefix="1">
      <alignment/>
    </xf>
    <xf numFmtId="188" fontId="2" fillId="0" borderId="25" xfId="48" applyNumberFormat="1" applyFont="1" applyBorder="1" applyAlignment="1" quotePrefix="1">
      <alignment/>
    </xf>
    <xf numFmtId="188" fontId="2" fillId="0" borderId="31" xfId="48" applyNumberFormat="1" applyFont="1" applyBorder="1" applyAlignment="1" quotePrefix="1">
      <alignment/>
    </xf>
    <xf numFmtId="188" fontId="2" fillId="0" borderId="54" xfId="48" applyNumberFormat="1" applyFont="1" applyBorder="1" applyAlignment="1" quotePrefix="1">
      <alignment/>
    </xf>
    <xf numFmtId="49" fontId="8" fillId="0" borderId="45" xfId="48" applyNumberFormat="1" applyFont="1" applyBorder="1" applyAlignment="1">
      <alignment horizontal="center" wrapText="1"/>
    </xf>
    <xf numFmtId="0" fontId="8" fillId="0" borderId="74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88" fontId="5" fillId="0" borderId="31" xfId="48" applyNumberFormat="1" applyFont="1" applyBorder="1" applyAlignment="1">
      <alignment/>
    </xf>
    <xf numFmtId="49" fontId="5" fillId="0" borderId="31" xfId="48" applyNumberFormat="1" applyFont="1" applyBorder="1" applyAlignment="1">
      <alignment horizontal="center"/>
    </xf>
    <xf numFmtId="15" fontId="5" fillId="0" borderId="45" xfId="48" applyNumberFormat="1" applyFont="1" applyBorder="1" applyAlignment="1">
      <alignment horizontal="center"/>
    </xf>
    <xf numFmtId="49" fontId="5" fillId="0" borderId="21" xfId="48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188" fontId="2" fillId="0" borderId="37" xfId="48" applyNumberFormat="1" applyFont="1" applyBorder="1" applyAlignment="1">
      <alignment horizontal="center"/>
    </xf>
    <xf numFmtId="188" fontId="2" fillId="0" borderId="34" xfId="48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/>
    </xf>
    <xf numFmtId="0" fontId="2" fillId="25" borderId="0" xfId="0" applyFont="1" applyFill="1" applyAlignment="1">
      <alignment horizontal="centerContinuous"/>
    </xf>
    <xf numFmtId="0" fontId="5" fillId="25" borderId="0" xfId="0" applyFont="1" applyFill="1" applyAlignment="1">
      <alignment horizontal="centerContinuous"/>
    </xf>
    <xf numFmtId="0" fontId="5" fillId="25" borderId="0" xfId="0" applyFont="1" applyFill="1" applyBorder="1" applyAlignment="1">
      <alignment horizontal="centerContinuous"/>
    </xf>
    <xf numFmtId="0" fontId="5" fillId="25" borderId="0" xfId="0" applyFont="1" applyFill="1" applyBorder="1" applyAlignment="1">
      <alignment/>
    </xf>
    <xf numFmtId="15" fontId="5" fillId="25" borderId="0" xfId="0" applyNumberFormat="1" applyFont="1" applyFill="1" applyBorder="1" applyAlignment="1">
      <alignment horizontal="centerContinuous"/>
    </xf>
    <xf numFmtId="15" fontId="2" fillId="0" borderId="0" xfId="0" applyNumberFormat="1" applyFont="1" applyAlignment="1">
      <alignment/>
    </xf>
    <xf numFmtId="15" fontId="5" fillId="25" borderId="0" xfId="0" applyNumberFormat="1" applyFont="1" applyFill="1" applyAlignment="1">
      <alignment horizontal="centerContinuous"/>
    </xf>
    <xf numFmtId="0" fontId="5" fillId="25" borderId="0" xfId="0" applyFont="1" applyFill="1" applyAlignment="1">
      <alignment/>
    </xf>
    <xf numFmtId="15" fontId="5" fillId="25" borderId="0" xfId="0" applyNumberFormat="1" applyFont="1" applyFill="1" applyAlignment="1">
      <alignment/>
    </xf>
    <xf numFmtId="0" fontId="2" fillId="25" borderId="0" xfId="0" applyFont="1" applyFill="1" applyAlignment="1">
      <alignment horizontal="left"/>
    </xf>
    <xf numFmtId="3" fontId="2" fillId="25" borderId="0" xfId="0" applyNumberFormat="1" applyFont="1" applyFill="1" applyAlignment="1">
      <alignment horizontal="left"/>
    </xf>
    <xf numFmtId="0" fontId="2" fillId="25" borderId="10" xfId="0" applyFont="1" applyFill="1" applyBorder="1" applyAlignment="1">
      <alignment horizontal="centerContinuous"/>
    </xf>
    <xf numFmtId="15" fontId="2" fillId="25" borderId="0" xfId="0" applyNumberFormat="1" applyFont="1" applyFill="1" applyAlignment="1">
      <alignment horizontal="centerContinuous"/>
    </xf>
    <xf numFmtId="0" fontId="5" fillId="0" borderId="41" xfId="0" applyFont="1" applyBorder="1" applyAlignment="1">
      <alignment horizontal="center"/>
    </xf>
    <xf numFmtId="188" fontId="7" fillId="0" borderId="18" xfId="48" applyNumberFormat="1" applyFont="1" applyBorder="1" applyAlignment="1">
      <alignment horizontal="centerContinuous"/>
    </xf>
    <xf numFmtId="15" fontId="7" fillId="0" borderId="16" xfId="48" applyNumberFormat="1" applyFont="1" applyBorder="1" applyAlignment="1">
      <alignment horizontal="centerContinuous"/>
    </xf>
    <xf numFmtId="15" fontId="7" fillId="0" borderId="16" xfId="48" applyNumberFormat="1" applyFont="1" applyBorder="1" applyAlignment="1">
      <alignment horizontal="center"/>
    </xf>
    <xf numFmtId="15" fontId="8" fillId="0" borderId="25" xfId="48" applyNumberFormat="1" applyFont="1" applyBorder="1" applyAlignment="1" quotePrefix="1">
      <alignment horizontal="center"/>
    </xf>
    <xf numFmtId="49" fontId="8" fillId="0" borderId="21" xfId="48" applyNumberFormat="1" applyFont="1" applyBorder="1" applyAlignment="1" quotePrefix="1">
      <alignment horizontal="center"/>
    </xf>
    <xf numFmtId="3" fontId="3" fillId="0" borderId="64" xfId="48" applyNumberFormat="1" applyFont="1" applyBorder="1" applyAlignment="1">
      <alignment/>
    </xf>
    <xf numFmtId="49" fontId="8" fillId="0" borderId="36" xfId="48" applyNumberFormat="1" applyFont="1" applyBorder="1" applyAlignment="1">
      <alignment horizontal="center"/>
    </xf>
    <xf numFmtId="15" fontId="8" fillId="0" borderId="60" xfId="48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5" fillId="0" borderId="48" xfId="48" applyNumberFormat="1" applyFont="1" applyBorder="1" applyAlignment="1">
      <alignment/>
    </xf>
    <xf numFmtId="188" fontId="0" fillId="0" borderId="64" xfId="48" applyNumberFormat="1" applyFont="1" applyBorder="1" applyAlignment="1">
      <alignment/>
    </xf>
    <xf numFmtId="49" fontId="0" fillId="0" borderId="48" xfId="48" applyNumberFormat="1" applyFont="1" applyBorder="1" applyAlignment="1">
      <alignment horizontal="center" vertical="center"/>
    </xf>
    <xf numFmtId="3" fontId="0" fillId="0" borderId="67" xfId="48" applyNumberFormat="1" applyFont="1" applyBorder="1" applyAlignment="1">
      <alignment/>
    </xf>
    <xf numFmtId="3" fontId="3" fillId="0" borderId="39" xfId="48" applyNumberFormat="1" applyFont="1" applyBorder="1" applyAlignment="1">
      <alignment/>
    </xf>
    <xf numFmtId="49" fontId="0" fillId="0" borderId="34" xfId="48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8" fontId="0" fillId="0" borderId="39" xfId="48" applyNumberFormat="1" applyFont="1" applyBorder="1" applyAlignment="1">
      <alignment/>
    </xf>
    <xf numFmtId="188" fontId="0" fillId="0" borderId="31" xfId="48" applyNumberFormat="1" applyFont="1" applyBorder="1" applyAlignment="1">
      <alignment/>
    </xf>
    <xf numFmtId="49" fontId="0" fillId="0" borderId="31" xfId="48" applyNumberFormat="1" applyFont="1" applyBorder="1" applyAlignment="1">
      <alignment horizontal="center"/>
    </xf>
    <xf numFmtId="15" fontId="0" fillId="0" borderId="45" xfId="48" applyNumberFormat="1" applyFont="1" applyBorder="1" applyAlignment="1">
      <alignment horizontal="center"/>
    </xf>
    <xf numFmtId="3" fontId="3" fillId="25" borderId="64" xfId="48" applyNumberFormat="1" applyFont="1" applyFill="1" applyBorder="1" applyAlignment="1">
      <alignment/>
    </xf>
    <xf numFmtId="3" fontId="3" fillId="0" borderId="50" xfId="48" applyNumberFormat="1" applyFont="1" applyBorder="1" applyAlignment="1">
      <alignment/>
    </xf>
    <xf numFmtId="15" fontId="0" fillId="0" borderId="21" xfId="48" applyNumberFormat="1" applyFont="1" applyBorder="1" applyAlignment="1">
      <alignment horizontal="center"/>
    </xf>
    <xf numFmtId="188" fontId="2" fillId="0" borderId="0" xfId="48" applyNumberFormat="1" applyFont="1" applyBorder="1" applyAlignment="1">
      <alignment/>
    </xf>
    <xf numFmtId="3" fontId="5" fillId="0" borderId="64" xfId="48" applyNumberFormat="1" applyFont="1" applyBorder="1" applyAlignment="1">
      <alignment/>
    </xf>
    <xf numFmtId="49" fontId="0" fillId="0" borderId="64" xfId="48" applyNumberFormat="1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79" xfId="0" applyFont="1" applyBorder="1" applyAlignment="1">
      <alignment horizontal="center"/>
    </xf>
    <xf numFmtId="0" fontId="0" fillId="0" borderId="70" xfId="0" applyFont="1" applyBorder="1" applyAlignment="1" quotePrefix="1">
      <alignment horizontal="center"/>
    </xf>
    <xf numFmtId="3" fontId="5" fillId="0" borderId="53" xfId="48" applyNumberFormat="1" applyFont="1" applyBorder="1" applyAlignment="1">
      <alignment/>
    </xf>
    <xf numFmtId="3" fontId="7" fillId="0" borderId="64" xfId="48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25" borderId="20" xfId="0" applyFont="1" applyFill="1" applyBorder="1" applyAlignment="1" quotePrefix="1">
      <alignment horizontal="center"/>
    </xf>
    <xf numFmtId="0" fontId="8" fillId="0" borderId="53" xfId="0" applyFont="1" applyBorder="1" applyAlignment="1">
      <alignment horizontal="center"/>
    </xf>
    <xf numFmtId="188" fontId="8" fillId="0" borderId="64" xfId="48" applyNumberFormat="1" applyFont="1" applyBorder="1" applyAlignment="1">
      <alignment/>
    </xf>
    <xf numFmtId="188" fontId="8" fillId="0" borderId="54" xfId="48" applyNumberFormat="1" applyFont="1" applyBorder="1" applyAlignment="1">
      <alignment/>
    </xf>
    <xf numFmtId="0" fontId="8" fillId="0" borderId="70" xfId="48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21" xfId="0" applyFont="1" applyBorder="1" applyAlignment="1" quotePrefix="1">
      <alignment horizontal="center"/>
    </xf>
    <xf numFmtId="188" fontId="5" fillId="0" borderId="64" xfId="48" applyNumberFormat="1" applyFont="1" applyBorder="1" applyAlignment="1">
      <alignment/>
    </xf>
    <xf numFmtId="188" fontId="5" fillId="0" borderId="54" xfId="48" applyNumberFormat="1" applyFont="1" applyBorder="1" applyAlignment="1">
      <alignment/>
    </xf>
    <xf numFmtId="0" fontId="3" fillId="0" borderId="53" xfId="0" applyFont="1" applyBorder="1" applyAlignment="1">
      <alignment horizontal="center"/>
    </xf>
    <xf numFmtId="188" fontId="3" fillId="0" borderId="70" xfId="48" applyNumberFormat="1" applyFont="1" applyBorder="1" applyAlignment="1">
      <alignment/>
    </xf>
    <xf numFmtId="188" fontId="3" fillId="0" borderId="74" xfId="48" applyNumberFormat="1" applyFont="1" applyBorder="1" applyAlignment="1">
      <alignment/>
    </xf>
    <xf numFmtId="188" fontId="2" fillId="0" borderId="51" xfId="48" applyNumberFormat="1" applyFont="1" applyBorder="1" applyAlignment="1">
      <alignment/>
    </xf>
    <xf numFmtId="3" fontId="2" fillId="0" borderId="35" xfId="48" applyNumberFormat="1" applyFont="1" applyBorder="1" applyAlignment="1">
      <alignment/>
    </xf>
    <xf numFmtId="3" fontId="2" fillId="0" borderId="67" xfId="48" applyNumberFormat="1" applyFont="1" applyBorder="1" applyAlignment="1">
      <alignment/>
    </xf>
    <xf numFmtId="49" fontId="2" fillId="0" borderId="0" xfId="48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wrapText="1"/>
    </xf>
    <xf numFmtId="0" fontId="14" fillId="0" borderId="16" xfId="0" applyFont="1" applyBorder="1" applyAlignment="1">
      <alignment horizontal="left"/>
    </xf>
    <xf numFmtId="188" fontId="2" fillId="0" borderId="54" xfId="48" applyNumberFormat="1" applyFont="1" applyBorder="1" applyAlignment="1">
      <alignment/>
    </xf>
    <xf numFmtId="49" fontId="2" fillId="0" borderId="70" xfId="48" applyNumberFormat="1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25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188" fontId="2" fillId="0" borderId="31" xfId="48" applyNumberFormat="1" applyFont="1" applyBorder="1" applyAlignment="1" quotePrefix="1">
      <alignment/>
    </xf>
    <xf numFmtId="188" fontId="2" fillId="0" borderId="45" xfId="48" applyNumberFormat="1" applyFont="1" applyBorder="1" applyAlignment="1" quotePrefix="1">
      <alignment/>
    </xf>
    <xf numFmtId="3" fontId="0" fillId="0" borderId="70" xfId="0" applyNumberFormat="1" applyFont="1" applyBorder="1" applyAlignment="1">
      <alignment horizontal="center"/>
    </xf>
    <xf numFmtId="15" fontId="2" fillId="0" borderId="45" xfId="48" applyNumberFormat="1" applyFont="1" applyBorder="1" applyAlignment="1">
      <alignment horizontal="center"/>
    </xf>
    <xf numFmtId="188" fontId="3" fillId="0" borderId="30" xfId="48" applyNumberFormat="1" applyFont="1" applyBorder="1" applyAlignment="1">
      <alignment horizontal="centerContinuous"/>
    </xf>
    <xf numFmtId="188" fontId="3" fillId="0" borderId="42" xfId="48" applyNumberFormat="1" applyFont="1" applyBorder="1" applyAlignment="1">
      <alignment horizontal="center"/>
    </xf>
    <xf numFmtId="188" fontId="3" fillId="0" borderId="43" xfId="48" applyNumberFormat="1" applyFont="1" applyBorder="1" applyAlignment="1">
      <alignment horizontal="center"/>
    </xf>
    <xf numFmtId="188" fontId="3" fillId="0" borderId="44" xfId="48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3" fontId="0" fillId="0" borderId="20" xfId="48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3" fontId="5" fillId="0" borderId="36" xfId="48" applyNumberFormat="1" applyFont="1" applyBorder="1" applyAlignment="1">
      <alignment horizontal="right"/>
    </xf>
    <xf numFmtId="37" fontId="2" fillId="0" borderId="46" xfId="48" applyNumberFormat="1" applyFont="1" applyBorder="1" applyAlignment="1">
      <alignment/>
    </xf>
    <xf numFmtId="37" fontId="2" fillId="0" borderId="30" xfId="48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3" fontId="3" fillId="0" borderId="74" xfId="0" applyNumberFormat="1" applyFont="1" applyBorder="1" applyAlignment="1">
      <alignment horizontal="right"/>
    </xf>
    <xf numFmtId="188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8" fontId="3" fillId="0" borderId="13" xfId="48" applyNumberFormat="1" applyFont="1" applyBorder="1" applyAlignment="1">
      <alignment horizontal="center"/>
    </xf>
    <xf numFmtId="37" fontId="0" fillId="25" borderId="32" xfId="48" applyNumberFormat="1" applyFont="1" applyFill="1" applyBorder="1" applyAlignment="1">
      <alignment/>
    </xf>
    <xf numFmtId="37" fontId="0" fillId="25" borderId="21" xfId="48" applyNumberFormat="1" applyFont="1" applyFill="1" applyBorder="1" applyAlignment="1">
      <alignment/>
    </xf>
    <xf numFmtId="37" fontId="0" fillId="25" borderId="25" xfId="48" applyNumberFormat="1" applyFont="1" applyFill="1" applyBorder="1" applyAlignment="1">
      <alignment horizontal="right"/>
    </xf>
    <xf numFmtId="49" fontId="0" fillId="25" borderId="34" xfId="48" applyNumberFormat="1" applyFont="1" applyFill="1" applyBorder="1" applyAlignment="1">
      <alignment horizontal="center"/>
    </xf>
    <xf numFmtId="15" fontId="0" fillId="25" borderId="80" xfId="48" applyNumberFormat="1" applyFont="1" applyFill="1" applyBorder="1" applyAlignment="1">
      <alignment horizontal="center"/>
    </xf>
    <xf numFmtId="37" fontId="0" fillId="25" borderId="48" xfId="48" applyNumberFormat="1" applyFont="1" applyFill="1" applyBorder="1" applyAlignment="1">
      <alignment/>
    </xf>
    <xf numFmtId="37" fontId="0" fillId="25" borderId="36" xfId="48" applyNumberFormat="1" applyFont="1" applyFill="1" applyBorder="1" applyAlignment="1">
      <alignment/>
    </xf>
    <xf numFmtId="0" fontId="3" fillId="25" borderId="12" xfId="0" applyFont="1" applyFill="1" applyBorder="1" applyAlignment="1">
      <alignment horizontal="center"/>
    </xf>
    <xf numFmtId="3" fontId="3" fillId="25" borderId="19" xfId="48" applyNumberFormat="1" applyFont="1" applyFill="1" applyBorder="1" applyAlignment="1">
      <alignment/>
    </xf>
    <xf numFmtId="3" fontId="3" fillId="25" borderId="15" xfId="48" applyNumberFormat="1" applyFont="1" applyFill="1" applyBorder="1" applyAlignment="1">
      <alignment/>
    </xf>
    <xf numFmtId="3" fontId="3" fillId="25" borderId="16" xfId="48" applyNumberFormat="1" applyFont="1" applyFill="1" applyBorder="1" applyAlignment="1">
      <alignment/>
    </xf>
    <xf numFmtId="3" fontId="3" fillId="25" borderId="13" xfId="48" applyNumberFormat="1" applyFont="1" applyFill="1" applyBorder="1" applyAlignment="1">
      <alignment/>
    </xf>
    <xf numFmtId="0" fontId="0" fillId="0" borderId="70" xfId="0" applyFont="1" applyBorder="1" applyAlignment="1" quotePrefix="1">
      <alignment horizontal="center"/>
    </xf>
    <xf numFmtId="188" fontId="0" fillId="0" borderId="67" xfId="48" applyNumberFormat="1" applyFont="1" applyBorder="1" applyAlignment="1">
      <alignment/>
    </xf>
    <xf numFmtId="3" fontId="0" fillId="0" borderId="64" xfId="48" applyNumberFormat="1" applyFont="1" applyBorder="1" applyAlignment="1">
      <alignment/>
    </xf>
    <xf numFmtId="3" fontId="0" fillId="0" borderId="31" xfId="48" applyNumberFormat="1" applyFont="1" applyBorder="1" applyAlignment="1">
      <alignment/>
    </xf>
    <xf numFmtId="3" fontId="0" fillId="25" borderId="64" xfId="48" applyNumberFormat="1" applyFont="1" applyFill="1" applyBorder="1" applyAlignment="1">
      <alignment/>
    </xf>
    <xf numFmtId="3" fontId="0" fillId="25" borderId="31" xfId="48" applyNumberFormat="1" applyFont="1" applyFill="1" applyBorder="1" applyAlignment="1">
      <alignment/>
    </xf>
    <xf numFmtId="188" fontId="0" fillId="25" borderId="32" xfId="48" applyNumberFormat="1" applyFont="1" applyFill="1" applyBorder="1" applyAlignment="1">
      <alignment/>
    </xf>
    <xf numFmtId="188" fontId="0" fillId="25" borderId="21" xfId="48" applyNumberFormat="1" applyFont="1" applyFill="1" applyBorder="1" applyAlignment="1">
      <alignment/>
    </xf>
    <xf numFmtId="3" fontId="0" fillId="25" borderId="21" xfId="48" applyNumberFormat="1" applyFont="1" applyFill="1" applyBorder="1" applyAlignment="1">
      <alignment/>
    </xf>
    <xf numFmtId="49" fontId="0" fillId="25" borderId="21" xfId="48" applyNumberFormat="1" applyFont="1" applyFill="1" applyBorder="1" applyAlignment="1">
      <alignment horizontal="center"/>
    </xf>
    <xf numFmtId="15" fontId="0" fillId="25" borderId="21" xfId="48" applyNumberFormat="1" applyFont="1" applyFill="1" applyBorder="1" applyAlignment="1">
      <alignment horizontal="center"/>
    </xf>
    <xf numFmtId="0" fontId="3" fillId="0" borderId="70" xfId="0" applyFont="1" applyBorder="1" applyAlignment="1">
      <alignment horizontal="center"/>
    </xf>
    <xf numFmtId="188" fontId="3" fillId="0" borderId="53" xfId="48" applyNumberFormat="1" applyFont="1" applyBorder="1" applyAlignment="1">
      <alignment/>
    </xf>
    <xf numFmtId="49" fontId="3" fillId="25" borderId="0" xfId="48" applyNumberFormat="1" applyFont="1" applyFill="1" applyBorder="1" applyAlignment="1">
      <alignment horizontal="center"/>
    </xf>
    <xf numFmtId="15" fontId="3" fillId="25" borderId="74" xfId="48" applyNumberFormat="1" applyFont="1" applyFill="1" applyBorder="1" applyAlignment="1">
      <alignment horizontal="center"/>
    </xf>
    <xf numFmtId="188" fontId="3" fillId="0" borderId="16" xfId="48" applyNumberFormat="1" applyFont="1" applyBorder="1" applyAlignment="1">
      <alignment/>
    </xf>
    <xf numFmtId="37" fontId="0" fillId="25" borderId="12" xfId="48" applyNumberFormat="1" applyFont="1" applyFill="1" applyBorder="1" applyAlignment="1">
      <alignment horizontal="right"/>
    </xf>
    <xf numFmtId="188" fontId="3" fillId="0" borderId="14" xfId="48" applyNumberFormat="1" applyFont="1" applyBorder="1" applyAlignment="1">
      <alignment/>
    </xf>
    <xf numFmtId="17" fontId="0" fillId="0" borderId="0" xfId="0" applyNumberFormat="1" applyFont="1" applyAlignment="1">
      <alignment/>
    </xf>
    <xf numFmtId="0" fontId="1" fillId="14" borderId="0" xfId="0" applyFont="1" applyFill="1" applyAlignment="1">
      <alignment horizontal="centerContinuous"/>
    </xf>
    <xf numFmtId="0" fontId="1" fillId="14" borderId="0" xfId="0" applyFont="1" applyFill="1" applyAlignment="1">
      <alignment horizontal="right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0" fontId="1" fillId="14" borderId="0" xfId="0" applyFont="1" applyFill="1" applyBorder="1" applyAlignment="1">
      <alignment/>
    </xf>
    <xf numFmtId="0" fontId="3" fillId="14" borderId="0" xfId="0" applyFont="1" applyFill="1" applyAlignment="1">
      <alignment horizontal="centerContinuous"/>
    </xf>
    <xf numFmtId="0" fontId="3" fillId="14" borderId="0" xfId="0" applyFont="1" applyFill="1" applyAlignment="1">
      <alignment horizontal="right"/>
    </xf>
    <xf numFmtId="0" fontId="3" fillId="14" borderId="29" xfId="0" applyFont="1" applyFill="1" applyBorder="1" applyAlignment="1">
      <alignment horizontal="centerContinuous"/>
    </xf>
    <xf numFmtId="0" fontId="3" fillId="14" borderId="29" xfId="0" applyFont="1" applyFill="1" applyBorder="1" applyAlignment="1">
      <alignment horizontal="right"/>
    </xf>
    <xf numFmtId="188" fontId="5" fillId="14" borderId="21" xfId="48" applyNumberFormat="1" applyFont="1" applyFill="1" applyBorder="1" applyAlignment="1">
      <alignment horizontal="center"/>
    </xf>
    <xf numFmtId="188" fontId="5" fillId="14" borderId="21" xfId="48" applyNumberFormat="1" applyFont="1" applyFill="1" applyBorder="1" applyAlignment="1">
      <alignment horizontal="right"/>
    </xf>
    <xf numFmtId="37" fontId="2" fillId="14" borderId="21" xfId="48" applyNumberFormat="1" applyFont="1" applyFill="1" applyBorder="1" applyAlignment="1">
      <alignment/>
    </xf>
    <xf numFmtId="37" fontId="2" fillId="14" borderId="21" xfId="48" applyNumberFormat="1" applyFont="1" applyFill="1" applyBorder="1" applyAlignment="1">
      <alignment horizontal="right"/>
    </xf>
    <xf numFmtId="3" fontId="5" fillId="14" borderId="21" xfId="48" applyNumberFormat="1" applyFont="1" applyFill="1" applyBorder="1" applyAlignment="1">
      <alignment/>
    </xf>
    <xf numFmtId="3" fontId="5" fillId="14" borderId="21" xfId="48" applyNumberFormat="1" applyFont="1" applyFill="1" applyBorder="1" applyAlignment="1">
      <alignment horizontal="right"/>
    </xf>
    <xf numFmtId="3" fontId="5" fillId="14" borderId="36" xfId="48" applyNumberFormat="1" applyFont="1" applyFill="1" applyBorder="1" applyAlignment="1">
      <alignment/>
    </xf>
    <xf numFmtId="3" fontId="5" fillId="14" borderId="43" xfId="48" applyNumberFormat="1" applyFont="1" applyFill="1" applyBorder="1" applyAlignment="1">
      <alignment/>
    </xf>
    <xf numFmtId="188" fontId="5" fillId="14" borderId="0" xfId="48" applyNumberFormat="1" applyFont="1" applyFill="1" applyBorder="1" applyAlignment="1">
      <alignment/>
    </xf>
    <xf numFmtId="188" fontId="5" fillId="14" borderId="0" xfId="48" applyNumberFormat="1" applyFont="1" applyFill="1" applyBorder="1" applyAlignment="1">
      <alignment horizontal="right"/>
    </xf>
    <xf numFmtId="188" fontId="5" fillId="14" borderId="0" xfId="48" applyNumberFormat="1" applyFont="1" applyFill="1" applyBorder="1" applyAlignment="1">
      <alignment/>
    </xf>
    <xf numFmtId="188" fontId="7" fillId="14" borderId="0" xfId="48" applyNumberFormat="1" applyFont="1" applyFill="1" applyBorder="1" applyAlignment="1">
      <alignment/>
    </xf>
    <xf numFmtId="0" fontId="5" fillId="14" borderId="0" xfId="0" applyFont="1" applyFill="1" applyAlignment="1">
      <alignment/>
    </xf>
    <xf numFmtId="188" fontId="7" fillId="14" borderId="0" xfId="48" applyNumberFormat="1" applyFont="1" applyFill="1" applyBorder="1" applyAlignment="1">
      <alignment/>
    </xf>
    <xf numFmtId="0" fontId="0" fillId="14" borderId="0" xfId="0" applyFill="1" applyBorder="1" applyAlignment="1">
      <alignment horizontal="centerContinuous"/>
    </xf>
    <xf numFmtId="0" fontId="0" fillId="14" borderId="0" xfId="0" applyFill="1" applyBorder="1" applyAlignment="1">
      <alignment horizontal="right"/>
    </xf>
    <xf numFmtId="0" fontId="3" fillId="14" borderId="12" xfId="0" applyFont="1" applyFill="1" applyBorder="1" applyAlignment="1">
      <alignment horizontal="centerContinuous"/>
    </xf>
    <xf numFmtId="0" fontId="3" fillId="14" borderId="13" xfId="0" applyFont="1" applyFill="1" applyBorder="1" applyAlignment="1">
      <alignment horizontal="centerContinuous"/>
    </xf>
    <xf numFmtId="0" fontId="3" fillId="14" borderId="14" xfId="0" applyFont="1" applyFill="1" applyBorder="1" applyAlignment="1">
      <alignment horizontal="right"/>
    </xf>
    <xf numFmtId="188" fontId="5" fillId="14" borderId="18" xfId="48" applyNumberFormat="1" applyFont="1" applyFill="1" applyBorder="1" applyAlignment="1">
      <alignment horizontal="center"/>
    </xf>
    <xf numFmtId="188" fontId="5" fillId="14" borderId="19" xfId="48" applyNumberFormat="1" applyFont="1" applyFill="1" applyBorder="1" applyAlignment="1">
      <alignment horizontal="center"/>
    </xf>
    <xf numFmtId="188" fontId="5" fillId="14" borderId="15" xfId="48" applyNumberFormat="1" applyFont="1" applyFill="1" applyBorder="1" applyAlignment="1">
      <alignment horizontal="right"/>
    </xf>
    <xf numFmtId="37" fontId="2" fillId="14" borderId="32" xfId="48" applyNumberFormat="1" applyFont="1" applyFill="1" applyBorder="1" applyAlignment="1">
      <alignment/>
    </xf>
    <xf numFmtId="37" fontId="2" fillId="14" borderId="25" xfId="48" applyNumberFormat="1" applyFont="1" applyFill="1" applyBorder="1" applyAlignment="1">
      <alignment horizontal="right"/>
    </xf>
    <xf numFmtId="3" fontId="5" fillId="14" borderId="32" xfId="48" applyNumberFormat="1" applyFont="1" applyFill="1" applyBorder="1" applyAlignment="1">
      <alignment/>
    </xf>
    <xf numFmtId="3" fontId="5" fillId="14" borderId="25" xfId="48" applyNumberFormat="1" applyFont="1" applyFill="1" applyBorder="1" applyAlignment="1">
      <alignment horizontal="right"/>
    </xf>
    <xf numFmtId="37" fontId="2" fillId="14" borderId="32" xfId="48" applyNumberFormat="1" applyFont="1" applyFill="1" applyBorder="1" applyAlignment="1">
      <alignment horizontal="right"/>
    </xf>
    <xf numFmtId="3" fontId="5" fillId="14" borderId="57" xfId="48" applyNumberFormat="1" applyFont="1" applyFill="1" applyBorder="1" applyAlignment="1">
      <alignment/>
    </xf>
    <xf numFmtId="3" fontId="5" fillId="14" borderId="50" xfId="48" applyNumberFormat="1" applyFont="1" applyFill="1" applyBorder="1" applyAlignment="1">
      <alignment/>
    </xf>
    <xf numFmtId="3" fontId="5" fillId="14" borderId="28" xfId="48" applyNumberFormat="1" applyFont="1" applyFill="1" applyBorder="1" applyAlignment="1">
      <alignment horizontal="right"/>
    </xf>
    <xf numFmtId="0" fontId="7" fillId="14" borderId="0" xfId="0" applyFont="1" applyFill="1" applyAlignment="1">
      <alignment horizontal="centerContinuous"/>
    </xf>
    <xf numFmtId="0" fontId="7" fillId="14" borderId="0" xfId="0" applyFont="1" applyFill="1" applyAlignment="1">
      <alignment horizontal="right"/>
    </xf>
    <xf numFmtId="0" fontId="8" fillId="14" borderId="0" xfId="0" applyFont="1" applyFill="1" applyAlignment="1">
      <alignment/>
    </xf>
    <xf numFmtId="0" fontId="8" fillId="14" borderId="0" xfId="0" applyFont="1" applyFill="1" applyAlignment="1">
      <alignment horizontal="right"/>
    </xf>
    <xf numFmtId="0" fontId="7" fillId="14" borderId="0" xfId="0" applyFont="1" applyFill="1" applyBorder="1" applyAlignment="1">
      <alignment/>
    </xf>
    <xf numFmtId="0" fontId="7" fillId="14" borderId="0" xfId="0" applyFont="1" applyFill="1" applyAlignment="1">
      <alignment horizontal="left"/>
    </xf>
    <xf numFmtId="188" fontId="7" fillId="14" borderId="33" xfId="48" applyNumberFormat="1" applyFont="1" applyFill="1" applyBorder="1" applyAlignment="1">
      <alignment horizontal="center"/>
    </xf>
    <xf numFmtId="188" fontId="7" fillId="14" borderId="19" xfId="48" applyNumberFormat="1" applyFont="1" applyFill="1" applyBorder="1" applyAlignment="1">
      <alignment horizontal="center"/>
    </xf>
    <xf numFmtId="188" fontId="7" fillId="14" borderId="15" xfId="48" applyNumberFormat="1" applyFont="1" applyFill="1" applyBorder="1" applyAlignment="1">
      <alignment horizontal="right"/>
    </xf>
    <xf numFmtId="37" fontId="8" fillId="14" borderId="34" xfId="48" applyNumberFormat="1" applyFont="1" applyFill="1" applyBorder="1" applyAlignment="1">
      <alignment/>
    </xf>
    <xf numFmtId="37" fontId="8" fillId="14" borderId="21" xfId="48" applyNumberFormat="1" applyFont="1" applyFill="1" applyBorder="1" applyAlignment="1">
      <alignment/>
    </xf>
    <xf numFmtId="37" fontId="8" fillId="14" borderId="25" xfId="48" applyNumberFormat="1" applyFont="1" applyFill="1" applyBorder="1" applyAlignment="1">
      <alignment horizontal="right"/>
    </xf>
    <xf numFmtId="37" fontId="8" fillId="14" borderId="21" xfId="48" applyNumberFormat="1" applyFont="1" applyFill="1" applyBorder="1" applyAlignment="1">
      <alignment horizontal="right"/>
    </xf>
    <xf numFmtId="3" fontId="7" fillId="14" borderId="34" xfId="48" applyNumberFormat="1" applyFont="1" applyFill="1" applyBorder="1" applyAlignment="1">
      <alignment/>
    </xf>
    <xf numFmtId="37" fontId="8" fillId="14" borderId="34" xfId="48" applyNumberFormat="1" applyFont="1" applyFill="1" applyBorder="1" applyAlignment="1">
      <alignment horizontal="right"/>
    </xf>
    <xf numFmtId="3" fontId="7" fillId="14" borderId="21" xfId="48" applyNumberFormat="1" applyFont="1" applyFill="1" applyBorder="1" applyAlignment="1">
      <alignment/>
    </xf>
    <xf numFmtId="3" fontId="7" fillId="14" borderId="57" xfId="48" applyNumberFormat="1" applyFont="1" applyFill="1" applyBorder="1" applyAlignment="1">
      <alignment/>
    </xf>
    <xf numFmtId="188" fontId="7" fillId="14" borderId="0" xfId="48" applyNumberFormat="1" applyFont="1" applyFill="1" applyBorder="1" applyAlignment="1">
      <alignment horizontal="right"/>
    </xf>
    <xf numFmtId="0" fontId="7" fillId="14" borderId="0" xfId="0" applyFont="1" applyFill="1" applyAlignment="1">
      <alignment/>
    </xf>
    <xf numFmtId="0" fontId="1" fillId="15" borderId="0" xfId="0" applyFont="1" applyFill="1" applyAlignment="1">
      <alignment horizontal="centerContinuous"/>
    </xf>
    <xf numFmtId="0" fontId="0" fillId="15" borderId="0" xfId="0" applyFill="1" applyAlignment="1">
      <alignment/>
    </xf>
    <xf numFmtId="0" fontId="0" fillId="15" borderId="0" xfId="0" applyFill="1" applyAlignment="1">
      <alignment horizontal="right"/>
    </xf>
    <xf numFmtId="0" fontId="3" fillId="15" borderId="0" xfId="0" applyFont="1" applyFill="1" applyAlignment="1">
      <alignment horizontal="centerContinuous"/>
    </xf>
    <xf numFmtId="0" fontId="3" fillId="15" borderId="0" xfId="0" applyFont="1" applyFill="1" applyAlignment="1">
      <alignment horizontal="right"/>
    </xf>
    <xf numFmtId="0" fontId="3" fillId="15" borderId="21" xfId="0" applyFont="1" applyFill="1" applyBorder="1" applyAlignment="1">
      <alignment horizontal="centerContinuous"/>
    </xf>
    <xf numFmtId="0" fontId="3" fillId="15" borderId="21" xfId="0" applyFont="1" applyFill="1" applyBorder="1" applyAlignment="1">
      <alignment horizontal="right"/>
    </xf>
    <xf numFmtId="188" fontId="5" fillId="15" borderId="21" xfId="48" applyNumberFormat="1" applyFont="1" applyFill="1" applyBorder="1" applyAlignment="1">
      <alignment horizontal="center"/>
    </xf>
    <xf numFmtId="188" fontId="5" fillId="15" borderId="21" xfId="48" applyNumberFormat="1" applyFont="1" applyFill="1" applyBorder="1" applyAlignment="1">
      <alignment horizontal="right"/>
    </xf>
    <xf numFmtId="37" fontId="2" fillId="15" borderId="21" xfId="48" applyNumberFormat="1" applyFont="1" applyFill="1" applyBorder="1" applyAlignment="1">
      <alignment/>
    </xf>
    <xf numFmtId="37" fontId="2" fillId="15" borderId="21" xfId="48" applyNumberFormat="1" applyFont="1" applyFill="1" applyBorder="1" applyAlignment="1">
      <alignment horizontal="right"/>
    </xf>
    <xf numFmtId="3" fontId="5" fillId="15" borderId="21" xfId="48" applyNumberFormat="1" applyFont="1" applyFill="1" applyBorder="1" applyAlignment="1">
      <alignment/>
    </xf>
    <xf numFmtId="3" fontId="5" fillId="15" borderId="21" xfId="48" applyNumberFormat="1" applyFont="1" applyFill="1" applyBorder="1" applyAlignment="1">
      <alignment horizontal="right"/>
    </xf>
    <xf numFmtId="188" fontId="5" fillId="15" borderId="0" xfId="48" applyNumberFormat="1" applyFont="1" applyFill="1" applyBorder="1" applyAlignment="1">
      <alignment/>
    </xf>
    <xf numFmtId="188" fontId="5" fillId="15" borderId="0" xfId="48" applyNumberFormat="1" applyFont="1" applyFill="1" applyBorder="1" applyAlignment="1">
      <alignment horizontal="right"/>
    </xf>
    <xf numFmtId="188" fontId="5" fillId="15" borderId="0" xfId="48" applyNumberFormat="1" applyFont="1" applyFill="1" applyBorder="1" applyAlignment="1">
      <alignment/>
    </xf>
    <xf numFmtId="188" fontId="7" fillId="15" borderId="0" xfId="48" applyNumberFormat="1" applyFont="1" applyFill="1" applyBorder="1" applyAlignment="1">
      <alignment/>
    </xf>
    <xf numFmtId="0" fontId="5" fillId="15" borderId="0" xfId="0" applyFont="1" applyFill="1" applyAlignment="1">
      <alignment/>
    </xf>
    <xf numFmtId="188" fontId="7" fillId="15" borderId="0" xfId="48" applyNumberFormat="1" applyFont="1" applyFill="1" applyBorder="1" applyAlignment="1">
      <alignment/>
    </xf>
    <xf numFmtId="0" fontId="0" fillId="15" borderId="0" xfId="0" applyFill="1" applyBorder="1" applyAlignment="1">
      <alignment horizontal="centerContinuous"/>
    </xf>
    <xf numFmtId="0" fontId="0" fillId="15" borderId="0" xfId="0" applyFill="1" applyBorder="1" applyAlignment="1">
      <alignment horizontal="right"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right"/>
    </xf>
    <xf numFmtId="0" fontId="3" fillId="24" borderId="12" xfId="0" applyFont="1" applyFill="1" applyBorder="1" applyAlignment="1">
      <alignment horizontal="centerContinuous"/>
    </xf>
    <xf numFmtId="0" fontId="3" fillId="24" borderId="13" xfId="0" applyFont="1" applyFill="1" applyBorder="1" applyAlignment="1">
      <alignment horizontal="centerContinuous"/>
    </xf>
    <xf numFmtId="0" fontId="3" fillId="24" borderId="14" xfId="0" applyFont="1" applyFill="1" applyBorder="1" applyAlignment="1">
      <alignment horizontal="right"/>
    </xf>
    <xf numFmtId="188" fontId="5" fillId="24" borderId="18" xfId="48" applyNumberFormat="1" applyFont="1" applyFill="1" applyBorder="1" applyAlignment="1">
      <alignment horizontal="center"/>
    </xf>
    <xf numFmtId="188" fontId="5" fillId="24" borderId="19" xfId="48" applyNumberFormat="1" applyFont="1" applyFill="1" applyBorder="1" applyAlignment="1">
      <alignment horizontal="center"/>
    </xf>
    <xf numFmtId="188" fontId="5" fillId="24" borderId="15" xfId="48" applyNumberFormat="1" applyFont="1" applyFill="1" applyBorder="1" applyAlignment="1">
      <alignment horizontal="right"/>
    </xf>
    <xf numFmtId="37" fontId="2" fillId="24" borderId="21" xfId="48" applyNumberFormat="1" applyFont="1" applyFill="1" applyBorder="1" applyAlignment="1">
      <alignment/>
    </xf>
    <xf numFmtId="37" fontId="2" fillId="24" borderId="21" xfId="48" applyNumberFormat="1" applyFont="1" applyFill="1" applyBorder="1" applyAlignment="1">
      <alignment horizontal="right"/>
    </xf>
    <xf numFmtId="3" fontId="5" fillId="24" borderId="21" xfId="48" applyNumberFormat="1" applyFont="1" applyFill="1" applyBorder="1" applyAlignment="1">
      <alignment/>
    </xf>
    <xf numFmtId="3" fontId="5" fillId="24" borderId="21" xfId="48" applyNumberFormat="1" applyFont="1" applyFill="1" applyBorder="1" applyAlignment="1">
      <alignment horizontal="right"/>
    </xf>
    <xf numFmtId="37" fontId="2" fillId="24" borderId="36" xfId="48" applyNumberFormat="1" applyFont="1" applyFill="1" applyBorder="1" applyAlignment="1">
      <alignment horizontal="right"/>
    </xf>
    <xf numFmtId="37" fontId="2" fillId="24" borderId="36" xfId="48" applyNumberFormat="1" applyFont="1" applyFill="1" applyBorder="1" applyAlignment="1">
      <alignment/>
    </xf>
    <xf numFmtId="3" fontId="5" fillId="24" borderId="31" xfId="48" applyNumberFormat="1" applyFont="1" applyFill="1" applyBorder="1" applyAlignment="1">
      <alignment/>
    </xf>
    <xf numFmtId="3" fontId="5" fillId="24" borderId="50" xfId="48" applyNumberFormat="1" applyFont="1" applyFill="1" applyBorder="1" applyAlignment="1">
      <alignment/>
    </xf>
    <xf numFmtId="188" fontId="5" fillId="24" borderId="0" xfId="48" applyNumberFormat="1" applyFont="1" applyFill="1" applyBorder="1" applyAlignment="1">
      <alignment/>
    </xf>
    <xf numFmtId="188" fontId="5" fillId="24" borderId="0" xfId="48" applyNumberFormat="1" applyFont="1" applyFill="1" applyBorder="1" applyAlignment="1">
      <alignment horizontal="right"/>
    </xf>
    <xf numFmtId="188" fontId="5" fillId="24" borderId="0" xfId="48" applyNumberFormat="1" applyFont="1" applyFill="1" applyBorder="1" applyAlignment="1">
      <alignment/>
    </xf>
    <xf numFmtId="188" fontId="7" fillId="24" borderId="0" xfId="48" applyNumberFormat="1" applyFont="1" applyFill="1" applyBorder="1" applyAlignment="1">
      <alignment/>
    </xf>
    <xf numFmtId="0" fontId="5" fillId="24" borderId="0" xfId="0" applyFont="1" applyFill="1" applyAlignment="1">
      <alignment/>
    </xf>
    <xf numFmtId="188" fontId="7" fillId="24" borderId="0" xfId="48" applyNumberFormat="1" applyFont="1" applyFill="1" applyBorder="1" applyAlignment="1">
      <alignment/>
    </xf>
    <xf numFmtId="0" fontId="0" fillId="24" borderId="0" xfId="0" applyFill="1" applyBorder="1" applyAlignment="1">
      <alignment horizontal="centerContinuous"/>
    </xf>
    <xf numFmtId="0" fontId="0" fillId="24" borderId="0" xfId="0" applyFill="1" applyBorder="1" applyAlignment="1">
      <alignment horizontal="right"/>
    </xf>
    <xf numFmtId="0" fontId="1" fillId="11" borderId="0" xfId="0" applyFont="1" applyFill="1" applyAlignment="1">
      <alignment horizontal="centerContinuous"/>
    </xf>
    <xf numFmtId="0" fontId="1" fillId="11" borderId="0" xfId="0" applyFont="1" applyFill="1" applyAlignment="1">
      <alignment horizontal="right"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  <xf numFmtId="0" fontId="3" fillId="11" borderId="0" xfId="0" applyFont="1" applyFill="1" applyAlignment="1">
      <alignment horizontal="centerContinuous"/>
    </xf>
    <xf numFmtId="0" fontId="3" fillId="11" borderId="0" xfId="0" applyFont="1" applyFill="1" applyAlignment="1">
      <alignment horizontal="right"/>
    </xf>
    <xf numFmtId="0" fontId="3" fillId="11" borderId="12" xfId="0" applyFont="1" applyFill="1" applyBorder="1" applyAlignment="1">
      <alignment horizontal="centerContinuous"/>
    </xf>
    <xf numFmtId="0" fontId="3" fillId="11" borderId="13" xfId="0" applyFont="1" applyFill="1" applyBorder="1" applyAlignment="1">
      <alignment horizontal="centerContinuous"/>
    </xf>
    <xf numFmtId="0" fontId="3" fillId="11" borderId="14" xfId="0" applyFont="1" applyFill="1" applyBorder="1" applyAlignment="1">
      <alignment horizontal="right"/>
    </xf>
    <xf numFmtId="188" fontId="5" fillId="11" borderId="18" xfId="48" applyNumberFormat="1" applyFont="1" applyFill="1" applyBorder="1" applyAlignment="1">
      <alignment horizontal="center"/>
    </xf>
    <xf numFmtId="188" fontId="5" fillId="11" borderId="19" xfId="48" applyNumberFormat="1" applyFont="1" applyFill="1" applyBorder="1" applyAlignment="1">
      <alignment horizontal="center"/>
    </xf>
    <xf numFmtId="188" fontId="5" fillId="11" borderId="15" xfId="48" applyNumberFormat="1" applyFont="1" applyFill="1" applyBorder="1" applyAlignment="1">
      <alignment horizontal="right"/>
    </xf>
    <xf numFmtId="37" fontId="2" fillId="11" borderId="21" xfId="48" applyNumberFormat="1" applyFont="1" applyFill="1" applyBorder="1" applyAlignment="1">
      <alignment/>
    </xf>
    <xf numFmtId="37" fontId="2" fillId="11" borderId="21" xfId="48" applyNumberFormat="1" applyFont="1" applyFill="1" applyBorder="1" applyAlignment="1">
      <alignment horizontal="right"/>
    </xf>
    <xf numFmtId="3" fontId="5" fillId="11" borderId="21" xfId="48" applyNumberFormat="1" applyFont="1" applyFill="1" applyBorder="1" applyAlignment="1">
      <alignment/>
    </xf>
    <xf numFmtId="3" fontId="5" fillId="11" borderId="21" xfId="48" applyNumberFormat="1" applyFont="1" applyFill="1" applyBorder="1" applyAlignment="1">
      <alignment horizontal="right"/>
    </xf>
    <xf numFmtId="3" fontId="2" fillId="11" borderId="39" xfId="48" applyNumberFormat="1" applyFont="1" applyFill="1" applyBorder="1" applyAlignment="1">
      <alignment/>
    </xf>
    <xf numFmtId="3" fontId="5" fillId="11" borderId="19" xfId="48" applyNumberFormat="1" applyFont="1" applyFill="1" applyBorder="1" applyAlignment="1">
      <alignment/>
    </xf>
    <xf numFmtId="188" fontId="5" fillId="11" borderId="0" xfId="48" applyNumberFormat="1" applyFont="1" applyFill="1" applyBorder="1" applyAlignment="1">
      <alignment/>
    </xf>
    <xf numFmtId="188" fontId="5" fillId="11" borderId="0" xfId="48" applyNumberFormat="1" applyFont="1" applyFill="1" applyBorder="1" applyAlignment="1">
      <alignment horizontal="right"/>
    </xf>
    <xf numFmtId="188" fontId="5" fillId="11" borderId="0" xfId="48" applyNumberFormat="1" applyFont="1" applyFill="1" applyBorder="1" applyAlignment="1">
      <alignment/>
    </xf>
    <xf numFmtId="188" fontId="7" fillId="11" borderId="0" xfId="48" applyNumberFormat="1" applyFont="1" applyFill="1" applyBorder="1" applyAlignment="1">
      <alignment/>
    </xf>
    <xf numFmtId="0" fontId="5" fillId="11" borderId="0" xfId="0" applyFont="1" applyFill="1" applyAlignment="1">
      <alignment/>
    </xf>
    <xf numFmtId="188" fontId="7" fillId="11" borderId="0" xfId="48" applyNumberFormat="1" applyFont="1" applyFill="1" applyBorder="1" applyAlignment="1">
      <alignment/>
    </xf>
    <xf numFmtId="0" fontId="0" fillId="11" borderId="0" xfId="0" applyFill="1" applyBorder="1" applyAlignment="1">
      <alignment horizontal="centerContinuous"/>
    </xf>
    <xf numFmtId="0" fontId="0" fillId="11" borderId="0" xfId="0" applyFill="1" applyBorder="1" applyAlignment="1">
      <alignment horizontal="right"/>
    </xf>
    <xf numFmtId="0" fontId="1" fillId="26" borderId="0" xfId="0" applyFont="1" applyFill="1" applyAlignment="1">
      <alignment horizontal="centerContinuous"/>
    </xf>
    <xf numFmtId="0" fontId="1" fillId="26" borderId="0" xfId="0" applyFont="1" applyFill="1" applyAlignment="1">
      <alignment horizontal="right"/>
    </xf>
    <xf numFmtId="0" fontId="0" fillId="26" borderId="0" xfId="0" applyFill="1" applyAlignment="1">
      <alignment/>
    </xf>
    <xf numFmtId="0" fontId="0" fillId="26" borderId="0" xfId="0" applyFill="1" applyAlignment="1">
      <alignment horizontal="right"/>
    </xf>
    <xf numFmtId="0" fontId="3" fillId="26" borderId="0" xfId="0" applyFont="1" applyFill="1" applyAlignment="1">
      <alignment horizontal="centerContinuous"/>
    </xf>
    <xf numFmtId="0" fontId="3" fillId="26" borderId="10" xfId="0" applyFont="1" applyFill="1" applyBorder="1" applyAlignment="1">
      <alignment horizontal="right"/>
    </xf>
    <xf numFmtId="0" fontId="3" fillId="26" borderId="12" xfId="0" applyFont="1" applyFill="1" applyBorder="1" applyAlignment="1">
      <alignment horizontal="centerContinuous"/>
    </xf>
    <xf numFmtId="0" fontId="3" fillId="26" borderId="13" xfId="0" applyFont="1" applyFill="1" applyBorder="1" applyAlignment="1">
      <alignment horizontal="centerContinuous"/>
    </xf>
    <xf numFmtId="0" fontId="3" fillId="26" borderId="13" xfId="0" applyFont="1" applyFill="1" applyBorder="1" applyAlignment="1">
      <alignment horizontal="right"/>
    </xf>
    <xf numFmtId="188" fontId="5" fillId="26" borderId="18" xfId="48" applyNumberFormat="1" applyFont="1" applyFill="1" applyBorder="1" applyAlignment="1">
      <alignment horizontal="center"/>
    </xf>
    <xf numFmtId="188" fontId="5" fillId="26" borderId="19" xfId="48" applyNumberFormat="1" applyFont="1" applyFill="1" applyBorder="1" applyAlignment="1">
      <alignment horizontal="center"/>
    </xf>
    <xf numFmtId="188" fontId="5" fillId="26" borderId="28" xfId="48" applyNumberFormat="1" applyFont="1" applyFill="1" applyBorder="1" applyAlignment="1">
      <alignment horizontal="right"/>
    </xf>
    <xf numFmtId="37" fontId="2" fillId="26" borderId="21" xfId="48" applyNumberFormat="1" applyFont="1" applyFill="1" applyBorder="1" applyAlignment="1">
      <alignment/>
    </xf>
    <xf numFmtId="37" fontId="2" fillId="26" borderId="21" xfId="48" applyNumberFormat="1" applyFont="1" applyFill="1" applyBorder="1" applyAlignment="1">
      <alignment horizontal="right"/>
    </xf>
    <xf numFmtId="3" fontId="5" fillId="26" borderId="21" xfId="48" applyNumberFormat="1" applyFont="1" applyFill="1" applyBorder="1" applyAlignment="1">
      <alignment/>
    </xf>
    <xf numFmtId="37" fontId="5" fillId="26" borderId="21" xfId="48" applyNumberFormat="1" applyFont="1" applyFill="1" applyBorder="1" applyAlignment="1">
      <alignment horizontal="right"/>
    </xf>
    <xf numFmtId="3" fontId="5" fillId="26" borderId="31" xfId="48" applyNumberFormat="1" applyFont="1" applyFill="1" applyBorder="1" applyAlignment="1">
      <alignment/>
    </xf>
    <xf numFmtId="3" fontId="5" fillId="26" borderId="50" xfId="48" applyNumberFormat="1" applyFont="1" applyFill="1" applyBorder="1" applyAlignment="1">
      <alignment/>
    </xf>
    <xf numFmtId="188" fontId="5" fillId="26" borderId="0" xfId="48" applyNumberFormat="1" applyFont="1" applyFill="1" applyBorder="1" applyAlignment="1">
      <alignment/>
    </xf>
    <xf numFmtId="188" fontId="5" fillId="26" borderId="0" xfId="48" applyNumberFormat="1" applyFont="1" applyFill="1" applyBorder="1" applyAlignment="1">
      <alignment horizontal="right"/>
    </xf>
    <xf numFmtId="188" fontId="5" fillId="26" borderId="0" xfId="48" applyNumberFormat="1" applyFont="1" applyFill="1" applyBorder="1" applyAlignment="1">
      <alignment/>
    </xf>
    <xf numFmtId="188" fontId="7" fillId="26" borderId="0" xfId="48" applyNumberFormat="1" applyFont="1" applyFill="1" applyBorder="1" applyAlignment="1">
      <alignment/>
    </xf>
    <xf numFmtId="0" fontId="5" fillId="26" borderId="0" xfId="0" applyFont="1" applyFill="1" applyAlignment="1">
      <alignment/>
    </xf>
    <xf numFmtId="188" fontId="7" fillId="26" borderId="0" xfId="48" applyNumberFormat="1" applyFont="1" applyFill="1" applyBorder="1" applyAlignment="1">
      <alignment/>
    </xf>
    <xf numFmtId="0" fontId="0" fillId="26" borderId="0" xfId="0" applyFill="1" applyBorder="1" applyAlignment="1">
      <alignment horizontal="centerContinuous"/>
    </xf>
    <xf numFmtId="0" fontId="0" fillId="26" borderId="0" xfId="0" applyFill="1" applyBorder="1" applyAlignment="1">
      <alignment horizontal="right"/>
    </xf>
    <xf numFmtId="0" fontId="1" fillId="14" borderId="0" xfId="0" applyFont="1" applyFill="1" applyAlignment="1">
      <alignment/>
    </xf>
    <xf numFmtId="0" fontId="1" fillId="14" borderId="0" xfId="0" applyFont="1" applyFill="1" applyAlignment="1">
      <alignment horizontal="left"/>
    </xf>
    <xf numFmtId="3" fontId="2" fillId="14" borderId="21" xfId="48" applyNumberFormat="1" applyFont="1" applyFill="1" applyBorder="1" applyAlignment="1">
      <alignment/>
    </xf>
    <xf numFmtId="188" fontId="2" fillId="14" borderId="21" xfId="48" applyNumberFormat="1" applyFont="1" applyFill="1" applyBorder="1" applyAlignment="1">
      <alignment/>
    </xf>
    <xf numFmtId="188" fontId="5" fillId="14" borderId="21" xfId="48" applyNumberFormat="1" applyFont="1" applyFill="1" applyBorder="1" applyAlignment="1">
      <alignment/>
    </xf>
    <xf numFmtId="188" fontId="5" fillId="14" borderId="26" xfId="48" applyNumberFormat="1" applyFont="1" applyFill="1" applyBorder="1" applyAlignment="1">
      <alignment/>
    </xf>
    <xf numFmtId="0" fontId="5" fillId="17" borderId="0" xfId="0" applyFont="1" applyFill="1" applyBorder="1" applyAlignment="1">
      <alignment horizontal="centerContinuous"/>
    </xf>
    <xf numFmtId="0" fontId="5" fillId="17" borderId="0" xfId="0" applyFont="1" applyFill="1" applyBorder="1" applyAlignment="1">
      <alignment/>
    </xf>
    <xf numFmtId="0" fontId="5" fillId="17" borderId="0" xfId="0" applyFont="1" applyFill="1" applyAlignment="1">
      <alignment horizontal="centerContinuous"/>
    </xf>
    <xf numFmtId="0" fontId="2" fillId="17" borderId="0" xfId="0" applyFont="1" applyFill="1" applyAlignment="1">
      <alignment/>
    </xf>
    <xf numFmtId="0" fontId="5" fillId="17" borderId="0" xfId="0" applyFont="1" applyFill="1" applyAlignment="1">
      <alignment horizontal="left"/>
    </xf>
    <xf numFmtId="0" fontId="2" fillId="17" borderId="0" xfId="0" applyFont="1" applyFill="1" applyAlignment="1">
      <alignment horizontal="centerContinuous"/>
    </xf>
    <xf numFmtId="0" fontId="5" fillId="17" borderId="12" xfId="0" applyFont="1" applyFill="1" applyBorder="1" applyAlignment="1">
      <alignment horizontal="centerContinuous"/>
    </xf>
    <xf numFmtId="0" fontId="5" fillId="17" borderId="13" xfId="0" applyFont="1" applyFill="1" applyBorder="1" applyAlignment="1">
      <alignment horizontal="centerContinuous"/>
    </xf>
    <xf numFmtId="0" fontId="5" fillId="17" borderId="14" xfId="0" applyFont="1" applyFill="1" applyBorder="1" applyAlignment="1">
      <alignment horizontal="centerContinuous"/>
    </xf>
    <xf numFmtId="188" fontId="5" fillId="17" borderId="18" xfId="48" applyNumberFormat="1" applyFont="1" applyFill="1" applyBorder="1" applyAlignment="1">
      <alignment horizontal="center"/>
    </xf>
    <xf numFmtId="188" fontId="5" fillId="17" borderId="19" xfId="48" applyNumberFormat="1" applyFont="1" applyFill="1" applyBorder="1" applyAlignment="1">
      <alignment horizontal="center"/>
    </xf>
    <xf numFmtId="188" fontId="5" fillId="17" borderId="15" xfId="48" applyNumberFormat="1" applyFont="1" applyFill="1" applyBorder="1" applyAlignment="1">
      <alignment horizontal="center"/>
    </xf>
    <xf numFmtId="3" fontId="2" fillId="17" borderId="21" xfId="48" applyNumberFormat="1" applyFont="1" applyFill="1" applyBorder="1" applyAlignment="1">
      <alignment/>
    </xf>
    <xf numFmtId="188" fontId="2" fillId="17" borderId="21" xfId="48" applyNumberFormat="1" applyFont="1" applyFill="1" applyBorder="1" applyAlignment="1">
      <alignment/>
    </xf>
    <xf numFmtId="188" fontId="5" fillId="17" borderId="21" xfId="48" applyNumberFormat="1" applyFont="1" applyFill="1" applyBorder="1" applyAlignment="1">
      <alignment/>
    </xf>
    <xf numFmtId="188" fontId="2" fillId="17" borderId="36" xfId="48" applyNumberFormat="1" applyFont="1" applyFill="1" applyBorder="1" applyAlignment="1">
      <alignment/>
    </xf>
    <xf numFmtId="188" fontId="5" fillId="17" borderId="43" xfId="48" applyNumberFormat="1" applyFont="1" applyFill="1" applyBorder="1" applyAlignment="1">
      <alignment/>
    </xf>
    <xf numFmtId="0" fontId="0" fillId="17" borderId="0" xfId="0" applyFill="1" applyAlignment="1">
      <alignment/>
    </xf>
    <xf numFmtId="0" fontId="1" fillId="21" borderId="0" xfId="0" applyFont="1" applyFill="1" applyAlignment="1">
      <alignment horizontal="centerContinuous"/>
    </xf>
    <xf numFmtId="0" fontId="0" fillId="21" borderId="0" xfId="0" applyFill="1" applyAlignment="1">
      <alignment/>
    </xf>
    <xf numFmtId="0" fontId="1" fillId="21" borderId="0" xfId="0" applyFont="1" applyFill="1" applyBorder="1" applyAlignment="1">
      <alignment/>
    </xf>
    <xf numFmtId="0" fontId="1" fillId="21" borderId="0" xfId="0" applyFont="1" applyFill="1" applyAlignment="1">
      <alignment/>
    </xf>
    <xf numFmtId="0" fontId="1" fillId="21" borderId="0" xfId="0" applyFont="1" applyFill="1" applyAlignment="1">
      <alignment horizontal="left"/>
    </xf>
    <xf numFmtId="0" fontId="3" fillId="21" borderId="0" xfId="0" applyFont="1" applyFill="1" applyAlignment="1">
      <alignment horizontal="centerContinuous"/>
    </xf>
    <xf numFmtId="0" fontId="3" fillId="21" borderId="12" xfId="0" applyFont="1" applyFill="1" applyBorder="1" applyAlignment="1">
      <alignment horizontal="centerContinuous"/>
    </xf>
    <xf numFmtId="0" fontId="3" fillId="21" borderId="13" xfId="0" applyFont="1" applyFill="1" applyBorder="1" applyAlignment="1">
      <alignment horizontal="centerContinuous"/>
    </xf>
    <xf numFmtId="188" fontId="5" fillId="21" borderId="18" xfId="48" applyNumberFormat="1" applyFont="1" applyFill="1" applyBorder="1" applyAlignment="1">
      <alignment horizontal="center"/>
    </xf>
    <xf numFmtId="188" fontId="5" fillId="21" borderId="19" xfId="48" applyNumberFormat="1" applyFont="1" applyFill="1" applyBorder="1" applyAlignment="1">
      <alignment horizontal="center"/>
    </xf>
    <xf numFmtId="188" fontId="5" fillId="21" borderId="27" xfId="48" applyNumberFormat="1" applyFont="1" applyFill="1" applyBorder="1" applyAlignment="1">
      <alignment horizontal="center"/>
    </xf>
    <xf numFmtId="37" fontId="2" fillId="21" borderId="21" xfId="48" applyNumberFormat="1" applyFont="1" applyFill="1" applyBorder="1" applyAlignment="1">
      <alignment/>
    </xf>
    <xf numFmtId="3" fontId="5" fillId="21" borderId="21" xfId="48" applyNumberFormat="1" applyFont="1" applyFill="1" applyBorder="1" applyAlignment="1">
      <alignment/>
    </xf>
    <xf numFmtId="37" fontId="2" fillId="21" borderId="21" xfId="48" applyNumberFormat="1" applyFont="1" applyFill="1" applyBorder="1" applyAlignment="1">
      <alignment horizontal="right"/>
    </xf>
    <xf numFmtId="3" fontId="5" fillId="21" borderId="19" xfId="48" applyNumberFormat="1" applyFont="1" applyFill="1" applyBorder="1" applyAlignment="1">
      <alignment/>
    </xf>
    <xf numFmtId="188" fontId="5" fillId="21" borderId="0" xfId="48" applyNumberFormat="1" applyFont="1" applyFill="1" applyBorder="1" applyAlignment="1">
      <alignment/>
    </xf>
    <xf numFmtId="188" fontId="5" fillId="21" borderId="0" xfId="48" applyNumberFormat="1" applyFont="1" applyFill="1" applyBorder="1" applyAlignment="1">
      <alignment/>
    </xf>
    <xf numFmtId="188" fontId="7" fillId="21" borderId="0" xfId="48" applyNumberFormat="1" applyFont="1" applyFill="1" applyBorder="1" applyAlignment="1">
      <alignment/>
    </xf>
    <xf numFmtId="188" fontId="7" fillId="21" borderId="0" xfId="48" applyNumberFormat="1" applyFont="1" applyFill="1" applyBorder="1" applyAlignment="1">
      <alignment/>
    </xf>
    <xf numFmtId="0" fontId="0" fillId="21" borderId="0" xfId="0" applyFill="1" applyBorder="1" applyAlignment="1">
      <alignment horizontal="centerContinuous"/>
    </xf>
    <xf numFmtId="0" fontId="1" fillId="8" borderId="0" xfId="0" applyFont="1" applyFill="1" applyAlignment="1">
      <alignment horizontal="centerContinuous"/>
    </xf>
    <xf numFmtId="0" fontId="1" fillId="8" borderId="0" xfId="0" applyFont="1" applyFill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0" fontId="7" fillId="8" borderId="0" xfId="0" applyFont="1" applyFill="1" applyBorder="1" applyAlignment="1">
      <alignment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3" fillId="8" borderId="0" xfId="0" applyFont="1" applyFill="1" applyAlignment="1">
      <alignment horizontal="centerContinuous"/>
    </xf>
    <xf numFmtId="0" fontId="3" fillId="8" borderId="0" xfId="0" applyFont="1" applyFill="1" applyAlignment="1">
      <alignment horizontal="right"/>
    </xf>
    <xf numFmtId="188" fontId="5" fillId="8" borderId="42" xfId="48" applyNumberFormat="1" applyFont="1" applyFill="1" applyBorder="1" applyAlignment="1">
      <alignment horizontal="center"/>
    </xf>
    <xf numFmtId="188" fontId="5" fillId="8" borderId="43" xfId="48" applyNumberFormat="1" applyFont="1" applyFill="1" applyBorder="1" applyAlignment="1">
      <alignment horizontal="center"/>
    </xf>
    <xf numFmtId="188" fontId="5" fillId="8" borderId="44" xfId="48" applyNumberFormat="1" applyFont="1" applyFill="1" applyBorder="1" applyAlignment="1">
      <alignment horizontal="center"/>
    </xf>
    <xf numFmtId="37" fontId="2" fillId="8" borderId="40" xfId="48" applyNumberFormat="1" applyFont="1" applyFill="1" applyBorder="1" applyAlignment="1">
      <alignment/>
    </xf>
    <xf numFmtId="37" fontId="2" fillId="8" borderId="22" xfId="48" applyNumberFormat="1" applyFont="1" applyFill="1" applyBorder="1" applyAlignment="1">
      <alignment/>
    </xf>
    <xf numFmtId="37" fontId="2" fillId="8" borderId="23" xfId="48" applyNumberFormat="1" applyFont="1" applyFill="1" applyBorder="1" applyAlignment="1">
      <alignment horizontal="right"/>
    </xf>
    <xf numFmtId="37" fontId="2" fillId="8" borderId="32" xfId="48" applyNumberFormat="1" applyFont="1" applyFill="1" applyBorder="1" applyAlignment="1">
      <alignment/>
    </xf>
    <xf numFmtId="37" fontId="2" fillId="8" borderId="21" xfId="48" applyNumberFormat="1" applyFont="1" applyFill="1" applyBorder="1" applyAlignment="1">
      <alignment/>
    </xf>
    <xf numFmtId="37" fontId="2" fillId="8" borderId="25" xfId="48" applyNumberFormat="1" applyFont="1" applyFill="1" applyBorder="1" applyAlignment="1">
      <alignment horizontal="right"/>
    </xf>
    <xf numFmtId="3" fontId="5" fillId="8" borderId="32" xfId="48" applyNumberFormat="1" applyFont="1" applyFill="1" applyBorder="1" applyAlignment="1">
      <alignment/>
    </xf>
    <xf numFmtId="3" fontId="5" fillId="8" borderId="21" xfId="48" applyNumberFormat="1" applyFont="1" applyFill="1" applyBorder="1" applyAlignment="1">
      <alignment/>
    </xf>
    <xf numFmtId="3" fontId="5" fillId="8" borderId="25" xfId="48" applyNumberFormat="1" applyFont="1" applyFill="1" applyBorder="1" applyAlignment="1">
      <alignment horizontal="right"/>
    </xf>
    <xf numFmtId="3" fontId="2" fillId="8" borderId="21" xfId="48" applyNumberFormat="1" applyFont="1" applyFill="1" applyBorder="1" applyAlignment="1">
      <alignment/>
    </xf>
    <xf numFmtId="3" fontId="5" fillId="8" borderId="48" xfId="48" applyNumberFormat="1" applyFont="1" applyFill="1" applyBorder="1" applyAlignment="1">
      <alignment/>
    </xf>
    <xf numFmtId="3" fontId="5" fillId="8" borderId="42" xfId="48" applyNumberFormat="1" applyFont="1" applyFill="1" applyBorder="1" applyAlignment="1">
      <alignment/>
    </xf>
    <xf numFmtId="188" fontId="5" fillId="8" borderId="0" xfId="48" applyNumberFormat="1" applyFont="1" applyFill="1" applyBorder="1" applyAlignment="1">
      <alignment/>
    </xf>
    <xf numFmtId="188" fontId="5" fillId="8" borderId="0" xfId="48" applyNumberFormat="1" applyFont="1" applyFill="1" applyBorder="1" applyAlignment="1">
      <alignment horizontal="right"/>
    </xf>
    <xf numFmtId="188" fontId="27" fillId="8" borderId="0" xfId="48" applyNumberFormat="1" applyFont="1" applyFill="1" applyBorder="1" applyAlignment="1">
      <alignment/>
    </xf>
    <xf numFmtId="188" fontId="27" fillId="8" borderId="0" xfId="48" applyNumberFormat="1" applyFont="1" applyFill="1" applyBorder="1" applyAlignment="1">
      <alignment horizontal="right"/>
    </xf>
    <xf numFmtId="188" fontId="5" fillId="8" borderId="0" xfId="48" applyNumberFormat="1" applyFont="1" applyFill="1" applyBorder="1" applyAlignment="1">
      <alignment/>
    </xf>
    <xf numFmtId="188" fontId="7" fillId="8" borderId="0" xfId="48" applyNumberFormat="1" applyFont="1" applyFill="1" applyBorder="1" applyAlignment="1">
      <alignment/>
    </xf>
    <xf numFmtId="0" fontId="5" fillId="8" borderId="0" xfId="0" applyFont="1" applyFill="1" applyAlignment="1">
      <alignment/>
    </xf>
    <xf numFmtId="188" fontId="7" fillId="8" borderId="0" xfId="48" applyNumberFormat="1" applyFont="1" applyFill="1" applyBorder="1" applyAlignment="1">
      <alignment/>
    </xf>
    <xf numFmtId="0" fontId="1" fillId="10" borderId="0" xfId="0" applyFont="1" applyFill="1" applyAlignment="1">
      <alignment horizontal="centerContinuous"/>
    </xf>
    <xf numFmtId="0" fontId="1" fillId="10" borderId="0" xfId="0" applyFont="1" applyFill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Alignment="1">
      <alignment horizontal="right"/>
    </xf>
    <xf numFmtId="0" fontId="1" fillId="10" borderId="0" xfId="0" applyFont="1" applyFill="1" applyBorder="1" applyAlignment="1">
      <alignment/>
    </xf>
    <xf numFmtId="0" fontId="1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Continuous"/>
    </xf>
    <xf numFmtId="0" fontId="3" fillId="10" borderId="0" xfId="0" applyFont="1" applyFill="1" applyAlignment="1">
      <alignment horizontal="right"/>
    </xf>
    <xf numFmtId="188" fontId="5" fillId="10" borderId="21" xfId="48" applyNumberFormat="1" applyFont="1" applyFill="1" applyBorder="1" applyAlignment="1">
      <alignment horizontal="center"/>
    </xf>
    <xf numFmtId="188" fontId="5" fillId="10" borderId="21" xfId="48" applyNumberFormat="1" applyFont="1" applyFill="1" applyBorder="1" applyAlignment="1">
      <alignment horizontal="right"/>
    </xf>
    <xf numFmtId="37" fontId="2" fillId="10" borderId="21" xfId="48" applyNumberFormat="1" applyFont="1" applyFill="1" applyBorder="1" applyAlignment="1">
      <alignment/>
    </xf>
    <xf numFmtId="37" fontId="2" fillId="10" borderId="21" xfId="48" applyNumberFormat="1" applyFont="1" applyFill="1" applyBorder="1" applyAlignment="1">
      <alignment horizontal="right"/>
    </xf>
    <xf numFmtId="3" fontId="5" fillId="10" borderId="21" xfId="48" applyNumberFormat="1" applyFont="1" applyFill="1" applyBorder="1" applyAlignment="1">
      <alignment/>
    </xf>
    <xf numFmtId="3" fontId="5" fillId="10" borderId="21" xfId="48" applyNumberFormat="1" applyFont="1" applyFill="1" applyBorder="1" applyAlignment="1">
      <alignment horizontal="right"/>
    </xf>
    <xf numFmtId="188" fontId="2" fillId="10" borderId="21" xfId="48" applyNumberFormat="1" applyFont="1" applyFill="1" applyBorder="1" applyAlignment="1">
      <alignment/>
    </xf>
    <xf numFmtId="188" fontId="2" fillId="10" borderId="21" xfId="48" applyNumberFormat="1" applyFont="1" applyFill="1" applyBorder="1" applyAlignment="1">
      <alignment horizontal="right"/>
    </xf>
    <xf numFmtId="188" fontId="5" fillId="10" borderId="21" xfId="48" applyNumberFormat="1" applyFont="1" applyFill="1" applyBorder="1" applyAlignment="1">
      <alignment/>
    </xf>
    <xf numFmtId="188" fontId="5" fillId="10" borderId="0" xfId="48" applyNumberFormat="1" applyFont="1" applyFill="1" applyBorder="1" applyAlignment="1">
      <alignment/>
    </xf>
    <xf numFmtId="188" fontId="5" fillId="10" borderId="0" xfId="48" applyNumberFormat="1" applyFont="1" applyFill="1" applyBorder="1" applyAlignment="1">
      <alignment horizontal="right"/>
    </xf>
    <xf numFmtId="188" fontId="5" fillId="10" borderId="0" xfId="48" applyNumberFormat="1" applyFont="1" applyFill="1" applyBorder="1" applyAlignment="1">
      <alignment/>
    </xf>
    <xf numFmtId="188" fontId="7" fillId="10" borderId="0" xfId="48" applyNumberFormat="1" applyFont="1" applyFill="1" applyBorder="1" applyAlignment="1">
      <alignment/>
    </xf>
    <xf numFmtId="0" fontId="5" fillId="10" borderId="0" xfId="0" applyFont="1" applyFill="1" applyAlignment="1">
      <alignment/>
    </xf>
    <xf numFmtId="188" fontId="7" fillId="10" borderId="0" xfId="48" applyNumberFormat="1" applyFont="1" applyFill="1" applyBorder="1" applyAlignment="1">
      <alignment/>
    </xf>
    <xf numFmtId="0" fontId="5" fillId="14" borderId="0" xfId="0" applyFont="1" applyFill="1" applyAlignment="1">
      <alignment horizontal="left"/>
    </xf>
    <xf numFmtId="0" fontId="1" fillId="9" borderId="0" xfId="0" applyFont="1" applyFill="1" applyAlignment="1">
      <alignment horizontal="centerContinuous"/>
    </xf>
    <xf numFmtId="0" fontId="1" fillId="9" borderId="0" xfId="0" applyFont="1" applyFill="1" applyAlignment="1">
      <alignment horizontal="right"/>
    </xf>
    <xf numFmtId="0" fontId="0" fillId="9" borderId="0" xfId="0" applyFill="1" applyAlignment="1">
      <alignment/>
    </xf>
    <xf numFmtId="0" fontId="3" fillId="9" borderId="0" xfId="0" applyFont="1" applyFill="1" applyAlignment="1">
      <alignment/>
    </xf>
    <xf numFmtId="0" fontId="3" fillId="9" borderId="0" xfId="0" applyFont="1" applyFill="1" applyAlignment="1">
      <alignment horizontal="right"/>
    </xf>
    <xf numFmtId="0" fontId="3" fillId="9" borderId="0" xfId="0" applyFont="1" applyFill="1" applyBorder="1" applyAlignment="1">
      <alignment/>
    </xf>
    <xf numFmtId="0" fontId="3" fillId="9" borderId="0" xfId="0" applyFont="1" applyFill="1" applyAlignment="1">
      <alignment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 horizontal="centerContinuous"/>
    </xf>
    <xf numFmtId="188" fontId="3" fillId="9" borderId="32" xfId="48" applyNumberFormat="1" applyFont="1" applyFill="1" applyBorder="1" applyAlignment="1">
      <alignment horizontal="center"/>
    </xf>
    <xf numFmtId="188" fontId="3" fillId="9" borderId="21" xfId="48" applyNumberFormat="1" applyFont="1" applyFill="1" applyBorder="1" applyAlignment="1">
      <alignment horizontal="center"/>
    </xf>
    <xf numFmtId="188" fontId="3" fillId="9" borderId="25" xfId="48" applyNumberFormat="1" applyFont="1" applyFill="1" applyBorder="1" applyAlignment="1">
      <alignment horizontal="center"/>
    </xf>
    <xf numFmtId="37" fontId="0" fillId="9" borderId="32" xfId="48" applyNumberFormat="1" applyFont="1" applyFill="1" applyBorder="1" applyAlignment="1">
      <alignment/>
    </xf>
    <xf numFmtId="37" fontId="0" fillId="9" borderId="21" xfId="48" applyNumberFormat="1" applyFont="1" applyFill="1" applyBorder="1" applyAlignment="1">
      <alignment/>
    </xf>
    <xf numFmtId="37" fontId="0" fillId="9" borderId="25" xfId="48" applyNumberFormat="1" applyFont="1" applyFill="1" applyBorder="1" applyAlignment="1">
      <alignment horizontal="right"/>
    </xf>
    <xf numFmtId="37" fontId="0" fillId="9" borderId="48" xfId="48" applyNumberFormat="1" applyFont="1" applyFill="1" applyBorder="1" applyAlignment="1">
      <alignment/>
    </xf>
    <xf numFmtId="37" fontId="0" fillId="9" borderId="36" xfId="48" applyNumberFormat="1" applyFont="1" applyFill="1" applyBorder="1" applyAlignment="1">
      <alignment/>
    </xf>
    <xf numFmtId="37" fontId="0" fillId="9" borderId="60" xfId="48" applyNumberFormat="1" applyFont="1" applyFill="1" applyBorder="1" applyAlignment="1">
      <alignment horizontal="right"/>
    </xf>
    <xf numFmtId="3" fontId="3" fillId="9" borderId="18" xfId="48" applyNumberFormat="1" applyFont="1" applyFill="1" applyBorder="1" applyAlignment="1">
      <alignment/>
    </xf>
    <xf numFmtId="3" fontId="3" fillId="9" borderId="19" xfId="48" applyNumberFormat="1" applyFont="1" applyFill="1" applyBorder="1" applyAlignment="1">
      <alignment/>
    </xf>
    <xf numFmtId="3" fontId="3" fillId="9" borderId="15" xfId="48" applyNumberFormat="1" applyFont="1" applyFill="1" applyBorder="1" applyAlignment="1">
      <alignment horizontal="right"/>
    </xf>
    <xf numFmtId="3" fontId="0" fillId="9" borderId="22" xfId="48" applyNumberFormat="1" applyFont="1" applyFill="1" applyBorder="1" applyAlignment="1">
      <alignment/>
    </xf>
    <xf numFmtId="3" fontId="0" fillId="9" borderId="21" xfId="48" applyNumberFormat="1" applyFont="1" applyFill="1" applyBorder="1" applyAlignment="1">
      <alignment/>
    </xf>
    <xf numFmtId="3" fontId="3" fillId="9" borderId="64" xfId="48" applyNumberFormat="1" applyFont="1" applyFill="1" applyBorder="1" applyAlignment="1">
      <alignment/>
    </xf>
    <xf numFmtId="188" fontId="5" fillId="9" borderId="0" xfId="48" applyNumberFormat="1" applyFont="1" applyFill="1" applyBorder="1" applyAlignment="1">
      <alignment/>
    </xf>
    <xf numFmtId="188" fontId="5" fillId="9" borderId="0" xfId="48" applyNumberFormat="1" applyFont="1" applyFill="1" applyBorder="1" applyAlignment="1">
      <alignment horizontal="right"/>
    </xf>
    <xf numFmtId="188" fontId="7" fillId="9" borderId="0" xfId="48" applyNumberFormat="1" applyFont="1" applyFill="1" applyBorder="1" applyAlignment="1">
      <alignment/>
    </xf>
    <xf numFmtId="188" fontId="7" fillId="9" borderId="0" xfId="48" applyNumberFormat="1" applyFont="1" applyFill="1" applyBorder="1" applyAlignment="1">
      <alignment horizontal="right"/>
    </xf>
    <xf numFmtId="188" fontId="21" fillId="9" borderId="0" xfId="48" applyNumberFormat="1" applyFont="1" applyFill="1" applyBorder="1" applyAlignment="1">
      <alignment/>
    </xf>
    <xf numFmtId="188" fontId="14" fillId="9" borderId="0" xfId="48" applyNumberFormat="1" applyFont="1" applyFill="1" applyBorder="1" applyAlignment="1">
      <alignment/>
    </xf>
    <xf numFmtId="188" fontId="7" fillId="9" borderId="0" xfId="48" applyNumberFormat="1" applyFont="1" applyFill="1" applyBorder="1" applyAlignment="1">
      <alignment/>
    </xf>
    <xf numFmtId="0" fontId="1" fillId="9" borderId="0" xfId="0" applyFont="1" applyFill="1" applyAlignment="1">
      <alignment horizontal="left"/>
    </xf>
    <xf numFmtId="188" fontId="3" fillId="9" borderId="0" xfId="48" applyNumberFormat="1" applyFont="1" applyFill="1" applyBorder="1" applyAlignment="1">
      <alignment/>
    </xf>
    <xf numFmtId="0" fontId="0" fillId="9" borderId="0" xfId="0" applyFill="1" applyAlignment="1">
      <alignment horizontal="right"/>
    </xf>
    <xf numFmtId="0" fontId="0" fillId="9" borderId="0" xfId="0" applyFill="1" applyBorder="1" applyAlignment="1">
      <alignment horizontal="centerContinuous"/>
    </xf>
    <xf numFmtId="0" fontId="0" fillId="9" borderId="0" xfId="0" applyFill="1" applyBorder="1" applyAlignment="1">
      <alignment horizontal="right"/>
    </xf>
    <xf numFmtId="0" fontId="1" fillId="15" borderId="0" xfId="0" applyFont="1" applyFill="1" applyAlignment="1">
      <alignment horizontal="right"/>
    </xf>
    <xf numFmtId="0" fontId="1" fillId="15" borderId="0" xfId="0" applyFont="1" applyFill="1" applyBorder="1" applyAlignment="1">
      <alignment/>
    </xf>
    <xf numFmtId="0" fontId="1" fillId="15" borderId="0" xfId="0" applyFont="1" applyFill="1" applyAlignment="1">
      <alignment horizontal="left"/>
    </xf>
    <xf numFmtId="0" fontId="0" fillId="0" borderId="59" xfId="0" applyFont="1" applyBorder="1" applyAlignment="1">
      <alignment horizontal="center"/>
    </xf>
    <xf numFmtId="0" fontId="0" fillId="12" borderId="0" xfId="0" applyFont="1" applyFill="1" applyAlignment="1">
      <alignment/>
    </xf>
    <xf numFmtId="0" fontId="0" fillId="12" borderId="0" xfId="0" applyFont="1" applyFill="1" applyAlignment="1">
      <alignment horizontal="right"/>
    </xf>
    <xf numFmtId="0" fontId="3" fillId="12" borderId="0" xfId="0" applyFont="1" applyFill="1" applyAlignment="1">
      <alignment horizontal="centerContinuous"/>
    </xf>
    <xf numFmtId="0" fontId="3" fillId="12" borderId="0" xfId="0" applyFont="1" applyFill="1" applyAlignment="1">
      <alignment horizontal="right"/>
    </xf>
    <xf numFmtId="188" fontId="7" fillId="12" borderId="18" xfId="48" applyNumberFormat="1" applyFont="1" applyFill="1" applyBorder="1" applyAlignment="1">
      <alignment horizontal="center"/>
    </xf>
    <xf numFmtId="188" fontId="7" fillId="12" borderId="19" xfId="48" applyNumberFormat="1" applyFont="1" applyFill="1" applyBorder="1" applyAlignment="1">
      <alignment horizontal="center"/>
    </xf>
    <xf numFmtId="188" fontId="7" fillId="12" borderId="15" xfId="48" applyNumberFormat="1" applyFont="1" applyFill="1" applyBorder="1" applyAlignment="1">
      <alignment horizontal="center"/>
    </xf>
    <xf numFmtId="37" fontId="0" fillId="12" borderId="40" xfId="48" applyNumberFormat="1" applyFont="1" applyFill="1" applyBorder="1" applyAlignment="1">
      <alignment/>
    </xf>
    <xf numFmtId="37" fontId="0" fillId="12" borderId="22" xfId="48" applyNumberFormat="1" applyFont="1" applyFill="1" applyBorder="1" applyAlignment="1">
      <alignment/>
    </xf>
    <xf numFmtId="37" fontId="0" fillId="12" borderId="23" xfId="48" applyNumberFormat="1" applyFont="1" applyFill="1" applyBorder="1" applyAlignment="1">
      <alignment horizontal="right"/>
    </xf>
    <xf numFmtId="37" fontId="0" fillId="12" borderId="32" xfId="48" applyNumberFormat="1" applyFont="1" applyFill="1" applyBorder="1" applyAlignment="1">
      <alignment/>
    </xf>
    <xf numFmtId="37" fontId="0" fillId="12" borderId="21" xfId="48" applyNumberFormat="1" applyFont="1" applyFill="1" applyBorder="1" applyAlignment="1">
      <alignment/>
    </xf>
    <xf numFmtId="37" fontId="0" fillId="12" borderId="25" xfId="48" applyNumberFormat="1" applyFont="1" applyFill="1" applyBorder="1" applyAlignment="1">
      <alignment horizontal="right"/>
    </xf>
    <xf numFmtId="3" fontId="3" fillId="12" borderId="32" xfId="48" applyNumberFormat="1" applyFont="1" applyFill="1" applyBorder="1" applyAlignment="1">
      <alignment/>
    </xf>
    <xf numFmtId="3" fontId="3" fillId="12" borderId="21" xfId="48" applyNumberFormat="1" applyFont="1" applyFill="1" applyBorder="1" applyAlignment="1">
      <alignment/>
    </xf>
    <xf numFmtId="3" fontId="3" fillId="12" borderId="25" xfId="48" applyNumberFormat="1" applyFont="1" applyFill="1" applyBorder="1" applyAlignment="1">
      <alignment horizontal="right"/>
    </xf>
    <xf numFmtId="3" fontId="0" fillId="12" borderId="32" xfId="48" applyNumberFormat="1" applyFont="1" applyFill="1" applyBorder="1" applyAlignment="1">
      <alignment horizontal="right"/>
    </xf>
    <xf numFmtId="3" fontId="0" fillId="12" borderId="20" xfId="48" applyNumberFormat="1" applyFont="1" applyFill="1" applyBorder="1" applyAlignment="1">
      <alignment horizontal="right"/>
    </xf>
    <xf numFmtId="3" fontId="3" fillId="12" borderId="64" xfId="48" applyNumberFormat="1" applyFont="1" applyFill="1" applyBorder="1" applyAlignment="1">
      <alignment/>
    </xf>
    <xf numFmtId="3" fontId="3" fillId="12" borderId="18" xfId="48" applyNumberFormat="1" applyFont="1" applyFill="1" applyBorder="1" applyAlignment="1">
      <alignment/>
    </xf>
    <xf numFmtId="188" fontId="3" fillId="12" borderId="0" xfId="48" applyNumberFormat="1" applyFont="1" applyFill="1" applyBorder="1" applyAlignment="1">
      <alignment/>
    </xf>
    <xf numFmtId="188" fontId="3" fillId="12" borderId="0" xfId="48" applyNumberFormat="1" applyFont="1" applyFill="1" applyBorder="1" applyAlignment="1">
      <alignment horizontal="right"/>
    </xf>
    <xf numFmtId="188" fontId="7" fillId="12" borderId="0" xfId="48" applyNumberFormat="1" applyFont="1" applyFill="1" applyBorder="1" applyAlignment="1">
      <alignment/>
    </xf>
    <xf numFmtId="188" fontId="7" fillId="12" borderId="0" xfId="48" applyNumberFormat="1" applyFont="1" applyFill="1" applyBorder="1" applyAlignment="1">
      <alignment horizontal="right"/>
    </xf>
    <xf numFmtId="188" fontId="7" fillId="12" borderId="0" xfId="48" applyNumberFormat="1" applyFont="1" applyFill="1" applyBorder="1" applyAlignment="1">
      <alignment/>
    </xf>
    <xf numFmtId="188" fontId="3" fillId="12" borderId="0" xfId="48" applyNumberFormat="1" applyFont="1" applyFill="1" applyBorder="1" applyAlignment="1">
      <alignment/>
    </xf>
    <xf numFmtId="0" fontId="3" fillId="12" borderId="0" xfId="0" applyFont="1" applyFill="1" applyAlignment="1">
      <alignment/>
    </xf>
    <xf numFmtId="0" fontId="3" fillId="12" borderId="0" xfId="0" applyFont="1" applyFill="1" applyAlignment="1">
      <alignment horizontal="left"/>
    </xf>
    <xf numFmtId="0" fontId="8" fillId="12" borderId="0" xfId="0" applyFont="1" applyFill="1" applyAlignment="1">
      <alignment/>
    </xf>
    <xf numFmtId="0" fontId="0" fillId="12" borderId="0" xfId="0" applyFont="1" applyFill="1" applyBorder="1" applyAlignment="1">
      <alignment horizontal="centerContinuous"/>
    </xf>
    <xf numFmtId="0" fontId="0" fillId="12" borderId="0" xfId="0" applyFont="1" applyFill="1" applyBorder="1" applyAlignment="1">
      <alignment horizontal="right"/>
    </xf>
    <xf numFmtId="0" fontId="3" fillId="8" borderId="0" xfId="0" applyFont="1" applyFill="1" applyAlignment="1">
      <alignment horizontal="centerContinuous"/>
    </xf>
    <xf numFmtId="0" fontId="3" fillId="8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3" fillId="8" borderId="12" xfId="0" applyFont="1" applyFill="1" applyBorder="1" applyAlignment="1">
      <alignment horizontal="centerContinuous"/>
    </xf>
    <xf numFmtId="0" fontId="3" fillId="8" borderId="13" xfId="0" applyFont="1" applyFill="1" applyBorder="1" applyAlignment="1">
      <alignment horizontal="centerContinuous"/>
    </xf>
    <xf numFmtId="0" fontId="3" fillId="8" borderId="14" xfId="0" applyFont="1" applyFill="1" applyBorder="1" applyAlignment="1">
      <alignment horizontal="right"/>
    </xf>
    <xf numFmtId="188" fontId="3" fillId="8" borderId="18" xfId="48" applyNumberFormat="1" applyFont="1" applyFill="1" applyBorder="1" applyAlignment="1">
      <alignment horizontal="center"/>
    </xf>
    <xf numFmtId="188" fontId="3" fillId="8" borderId="19" xfId="48" applyNumberFormat="1" applyFont="1" applyFill="1" applyBorder="1" applyAlignment="1">
      <alignment horizontal="center"/>
    </xf>
    <xf numFmtId="188" fontId="3" fillId="8" borderId="15" xfId="48" applyNumberFormat="1" applyFont="1" applyFill="1" applyBorder="1" applyAlignment="1">
      <alignment horizontal="right"/>
    </xf>
    <xf numFmtId="37" fontId="0" fillId="8" borderId="21" xfId="48" applyNumberFormat="1" applyFont="1" applyFill="1" applyBorder="1" applyAlignment="1">
      <alignment/>
    </xf>
    <xf numFmtId="37" fontId="0" fillId="8" borderId="21" xfId="48" applyNumberFormat="1" applyFont="1" applyFill="1" applyBorder="1" applyAlignment="1">
      <alignment horizontal="right"/>
    </xf>
    <xf numFmtId="3" fontId="3" fillId="8" borderId="21" xfId="48" applyNumberFormat="1" applyFont="1" applyFill="1" applyBorder="1" applyAlignment="1">
      <alignment/>
    </xf>
    <xf numFmtId="3" fontId="3" fillId="8" borderId="50" xfId="48" applyNumberFormat="1" applyFont="1" applyFill="1" applyBorder="1" applyAlignment="1">
      <alignment/>
    </xf>
    <xf numFmtId="3" fontId="3" fillId="8" borderId="50" xfId="48" applyNumberFormat="1" applyFont="1" applyFill="1" applyBorder="1" applyAlignment="1">
      <alignment horizontal="right"/>
    </xf>
    <xf numFmtId="188" fontId="3" fillId="8" borderId="0" xfId="48" applyNumberFormat="1" applyFont="1" applyFill="1" applyBorder="1" applyAlignment="1">
      <alignment/>
    </xf>
    <xf numFmtId="188" fontId="3" fillId="8" borderId="0" xfId="48" applyNumberFormat="1" applyFont="1" applyFill="1" applyBorder="1" applyAlignment="1">
      <alignment horizontal="right"/>
    </xf>
    <xf numFmtId="188" fontId="3" fillId="8" borderId="0" xfId="48" applyNumberFormat="1" applyFont="1" applyFill="1" applyBorder="1" applyAlignment="1">
      <alignment/>
    </xf>
    <xf numFmtId="0" fontId="1" fillId="8" borderId="0" xfId="0" applyFont="1" applyFill="1" applyAlignment="1">
      <alignment/>
    </xf>
    <xf numFmtId="188" fontId="1" fillId="8" borderId="0" xfId="48" applyNumberFormat="1" applyFont="1" applyFill="1" applyBorder="1" applyAlignment="1">
      <alignment/>
    </xf>
    <xf numFmtId="0" fontId="0" fillId="8" borderId="0" xfId="0" applyFont="1" applyFill="1" applyBorder="1" applyAlignment="1">
      <alignment horizontal="centerContinuous"/>
    </xf>
    <xf numFmtId="0" fontId="0" fillId="8" borderId="0" xfId="0" applyFont="1" applyFill="1" applyBorder="1" applyAlignment="1">
      <alignment horizontal="right"/>
    </xf>
    <xf numFmtId="0" fontId="1" fillId="27" borderId="0" xfId="0" applyFont="1" applyFill="1" applyAlignment="1">
      <alignment horizontal="centerContinuous"/>
    </xf>
    <xf numFmtId="0" fontId="1" fillId="27" borderId="0" xfId="0" applyFont="1" applyFill="1" applyAlignment="1">
      <alignment horizontal="right"/>
    </xf>
    <xf numFmtId="0" fontId="0" fillId="27" borderId="0" xfId="0" applyFill="1" applyAlignment="1">
      <alignment/>
    </xf>
    <xf numFmtId="0" fontId="0" fillId="27" borderId="0" xfId="0" applyFill="1" applyAlignment="1">
      <alignment horizontal="right"/>
    </xf>
    <xf numFmtId="0" fontId="1" fillId="27" borderId="0" xfId="0" applyFont="1" applyFill="1" applyBorder="1" applyAlignment="1">
      <alignment/>
    </xf>
    <xf numFmtId="0" fontId="3" fillId="27" borderId="0" xfId="0" applyFont="1" applyFill="1" applyAlignment="1">
      <alignment horizontal="centerContinuous"/>
    </xf>
    <xf numFmtId="0" fontId="3" fillId="27" borderId="0" xfId="0" applyFont="1" applyFill="1" applyAlignment="1">
      <alignment horizontal="right"/>
    </xf>
    <xf numFmtId="37" fontId="2" fillId="27" borderId="21" xfId="48" applyNumberFormat="1" applyFont="1" applyFill="1" applyBorder="1" applyAlignment="1">
      <alignment/>
    </xf>
    <xf numFmtId="37" fontId="2" fillId="27" borderId="21" xfId="48" applyNumberFormat="1" applyFont="1" applyFill="1" applyBorder="1" applyAlignment="1">
      <alignment horizontal="right"/>
    </xf>
    <xf numFmtId="3" fontId="5" fillId="27" borderId="21" xfId="48" applyNumberFormat="1" applyFont="1" applyFill="1" applyBorder="1" applyAlignment="1">
      <alignment/>
    </xf>
    <xf numFmtId="3" fontId="5" fillId="27" borderId="21" xfId="48" applyNumberFormat="1" applyFont="1" applyFill="1" applyBorder="1" applyAlignment="1">
      <alignment horizontal="right"/>
    </xf>
    <xf numFmtId="3" fontId="2" fillId="27" borderId="21" xfId="48" applyNumberFormat="1" applyFont="1" applyFill="1" applyBorder="1" applyAlignment="1">
      <alignment/>
    </xf>
    <xf numFmtId="188" fontId="5" fillId="27" borderId="0" xfId="48" applyNumberFormat="1" applyFont="1" applyFill="1" applyBorder="1" applyAlignment="1">
      <alignment/>
    </xf>
    <xf numFmtId="188" fontId="5" fillId="27" borderId="0" xfId="48" applyNumberFormat="1" applyFont="1" applyFill="1" applyBorder="1" applyAlignment="1">
      <alignment horizontal="right"/>
    </xf>
    <xf numFmtId="188" fontId="5" fillId="27" borderId="0" xfId="48" applyNumberFormat="1" applyFont="1" applyFill="1" applyBorder="1" applyAlignment="1">
      <alignment/>
    </xf>
    <xf numFmtId="188" fontId="7" fillId="27" borderId="0" xfId="48" applyNumberFormat="1" applyFont="1" applyFill="1" applyBorder="1" applyAlignment="1">
      <alignment/>
    </xf>
    <xf numFmtId="0" fontId="5" fillId="27" borderId="0" xfId="0" applyFont="1" applyFill="1" applyAlignment="1">
      <alignment/>
    </xf>
    <xf numFmtId="188" fontId="7" fillId="27" borderId="0" xfId="48" applyNumberFormat="1" applyFont="1" applyFill="1" applyBorder="1" applyAlignment="1">
      <alignment/>
    </xf>
    <xf numFmtId="0" fontId="0" fillId="27" borderId="0" xfId="0" applyFill="1" applyBorder="1" applyAlignment="1">
      <alignment horizontal="centerContinuous"/>
    </xf>
    <xf numFmtId="0" fontId="0" fillId="27" borderId="0" xfId="0" applyFill="1" applyBorder="1" applyAlignment="1">
      <alignment horizontal="right"/>
    </xf>
    <xf numFmtId="0" fontId="1" fillId="8" borderId="0" xfId="0" applyFont="1" applyFill="1" applyBorder="1" applyAlignment="1">
      <alignment/>
    </xf>
    <xf numFmtId="188" fontId="5" fillId="8" borderId="18" xfId="48" applyNumberFormat="1" applyFont="1" applyFill="1" applyBorder="1" applyAlignment="1">
      <alignment horizontal="center"/>
    </xf>
    <xf numFmtId="188" fontId="5" fillId="8" borderId="19" xfId="48" applyNumberFormat="1" applyFont="1" applyFill="1" applyBorder="1" applyAlignment="1">
      <alignment horizontal="center"/>
    </xf>
    <xf numFmtId="188" fontId="5" fillId="8" borderId="15" xfId="48" applyNumberFormat="1" applyFont="1" applyFill="1" applyBorder="1" applyAlignment="1">
      <alignment horizontal="right"/>
    </xf>
    <xf numFmtId="37" fontId="2" fillId="8" borderId="21" xfId="48" applyNumberFormat="1" applyFont="1" applyFill="1" applyBorder="1" applyAlignment="1">
      <alignment horizontal="right"/>
    </xf>
    <xf numFmtId="3" fontId="5" fillId="8" borderId="21" xfId="48" applyNumberFormat="1" applyFont="1" applyFill="1" applyBorder="1" applyAlignment="1">
      <alignment horizontal="right"/>
    </xf>
    <xf numFmtId="3" fontId="5" fillId="8" borderId="50" xfId="48" applyNumberFormat="1" applyFont="1" applyFill="1" applyBorder="1" applyAlignment="1">
      <alignment/>
    </xf>
    <xf numFmtId="0" fontId="5" fillId="8" borderId="0" xfId="0" applyFont="1" applyFill="1" applyAlignment="1">
      <alignment/>
    </xf>
    <xf numFmtId="0" fontId="0" fillId="8" borderId="0" xfId="0" applyFill="1" applyBorder="1" applyAlignment="1">
      <alignment horizontal="centerContinuous"/>
    </xf>
    <xf numFmtId="0" fontId="0" fillId="8" borderId="0" xfId="0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5" fillId="8" borderId="50" xfId="48" applyNumberFormat="1" applyFont="1" applyFill="1" applyBorder="1" applyAlignment="1">
      <alignment horizontal="right"/>
    </xf>
    <xf numFmtId="0" fontId="1" fillId="22" borderId="0" xfId="0" applyFont="1" applyFill="1" applyAlignment="1">
      <alignment horizontal="centerContinuous"/>
    </xf>
    <xf numFmtId="0" fontId="1" fillId="22" borderId="0" xfId="0" applyFont="1" applyFill="1" applyAlignment="1">
      <alignment horizontal="right"/>
    </xf>
    <xf numFmtId="0" fontId="0" fillId="22" borderId="0" xfId="0" applyFill="1" applyAlignment="1">
      <alignment/>
    </xf>
    <xf numFmtId="0" fontId="0" fillId="22" borderId="0" xfId="0" applyFill="1" applyAlignment="1">
      <alignment horizontal="right"/>
    </xf>
    <xf numFmtId="0" fontId="3" fillId="22" borderId="0" xfId="0" applyFont="1" applyFill="1" applyAlignment="1">
      <alignment horizontal="centerContinuous"/>
    </xf>
    <xf numFmtId="0" fontId="3" fillId="22" borderId="0" xfId="0" applyFont="1" applyFill="1" applyAlignment="1">
      <alignment horizontal="right"/>
    </xf>
    <xf numFmtId="0" fontId="3" fillId="22" borderId="21" xfId="0" applyFont="1" applyFill="1" applyBorder="1" applyAlignment="1">
      <alignment horizontal="centerContinuous"/>
    </xf>
    <xf numFmtId="0" fontId="3" fillId="22" borderId="21" xfId="0" applyFont="1" applyFill="1" applyBorder="1" applyAlignment="1">
      <alignment horizontal="right"/>
    </xf>
    <xf numFmtId="188" fontId="5" fillId="22" borderId="21" xfId="48" applyNumberFormat="1" applyFont="1" applyFill="1" applyBorder="1" applyAlignment="1">
      <alignment horizontal="center"/>
    </xf>
    <xf numFmtId="188" fontId="5" fillId="22" borderId="21" xfId="48" applyNumberFormat="1" applyFont="1" applyFill="1" applyBorder="1" applyAlignment="1">
      <alignment horizontal="right"/>
    </xf>
    <xf numFmtId="37" fontId="2" fillId="22" borderId="21" xfId="48" applyNumberFormat="1" applyFont="1" applyFill="1" applyBorder="1" applyAlignment="1">
      <alignment/>
    </xf>
    <xf numFmtId="37" fontId="2" fillId="22" borderId="21" xfId="48" applyNumberFormat="1" applyFont="1" applyFill="1" applyBorder="1" applyAlignment="1">
      <alignment horizontal="right"/>
    </xf>
    <xf numFmtId="3" fontId="5" fillId="22" borderId="21" xfId="48" applyNumberFormat="1" applyFont="1" applyFill="1" applyBorder="1" applyAlignment="1">
      <alignment/>
    </xf>
    <xf numFmtId="3" fontId="5" fillId="22" borderId="21" xfId="48" applyNumberFormat="1" applyFont="1" applyFill="1" applyBorder="1" applyAlignment="1">
      <alignment horizontal="right"/>
    </xf>
    <xf numFmtId="188" fontId="5" fillId="22" borderId="0" xfId="48" applyNumberFormat="1" applyFont="1" applyFill="1" applyBorder="1" applyAlignment="1">
      <alignment/>
    </xf>
    <xf numFmtId="188" fontId="5" fillId="22" borderId="0" xfId="48" applyNumberFormat="1" applyFont="1" applyFill="1" applyBorder="1" applyAlignment="1">
      <alignment horizontal="right"/>
    </xf>
    <xf numFmtId="188" fontId="5" fillId="22" borderId="0" xfId="48" applyNumberFormat="1" applyFont="1" applyFill="1" applyBorder="1" applyAlignment="1">
      <alignment/>
    </xf>
    <xf numFmtId="188" fontId="7" fillId="22" borderId="0" xfId="48" applyNumberFormat="1" applyFont="1" applyFill="1" applyBorder="1" applyAlignment="1">
      <alignment/>
    </xf>
    <xf numFmtId="188" fontId="7" fillId="22" borderId="0" xfId="48" applyNumberFormat="1" applyFont="1" applyFill="1" applyBorder="1" applyAlignment="1">
      <alignment/>
    </xf>
    <xf numFmtId="0" fontId="0" fillId="22" borderId="0" xfId="0" applyFill="1" applyBorder="1" applyAlignment="1">
      <alignment horizontal="centerContinuous"/>
    </xf>
    <xf numFmtId="0" fontId="0" fillId="22" borderId="0" xfId="0" applyFill="1" applyBorder="1" applyAlignment="1">
      <alignment horizontal="right"/>
    </xf>
    <xf numFmtId="0" fontId="1" fillId="18" borderId="0" xfId="0" applyFont="1" applyFill="1" applyAlignment="1">
      <alignment horizontal="centerContinuous"/>
    </xf>
    <xf numFmtId="0" fontId="1" fillId="18" borderId="0" xfId="0" applyFont="1" applyFill="1" applyAlignment="1">
      <alignment horizontal="right"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3" fillId="18" borderId="0" xfId="0" applyFont="1" applyFill="1" applyAlignment="1">
      <alignment horizontal="centerContinuous"/>
    </xf>
    <xf numFmtId="0" fontId="3" fillId="18" borderId="0" xfId="0" applyFont="1" applyFill="1" applyAlignment="1">
      <alignment horizontal="right"/>
    </xf>
    <xf numFmtId="188" fontId="5" fillId="18" borderId="18" xfId="48" applyNumberFormat="1" applyFont="1" applyFill="1" applyBorder="1" applyAlignment="1">
      <alignment horizontal="center"/>
    </xf>
    <xf numFmtId="188" fontId="5" fillId="18" borderId="19" xfId="48" applyNumberFormat="1" applyFont="1" applyFill="1" applyBorder="1" applyAlignment="1">
      <alignment horizontal="center"/>
    </xf>
    <xf numFmtId="188" fontId="5" fillId="18" borderId="15" xfId="48" applyNumberFormat="1" applyFont="1" applyFill="1" applyBorder="1" applyAlignment="1">
      <alignment horizontal="right"/>
    </xf>
    <xf numFmtId="37" fontId="2" fillId="18" borderId="21" xfId="48" applyNumberFormat="1" applyFont="1" applyFill="1" applyBorder="1" applyAlignment="1">
      <alignment/>
    </xf>
    <xf numFmtId="37" fontId="2" fillId="18" borderId="21" xfId="48" applyNumberFormat="1" applyFont="1" applyFill="1" applyBorder="1" applyAlignment="1">
      <alignment horizontal="right"/>
    </xf>
    <xf numFmtId="3" fontId="5" fillId="18" borderId="21" xfId="48" applyNumberFormat="1" applyFont="1" applyFill="1" applyBorder="1" applyAlignment="1">
      <alignment/>
    </xf>
    <xf numFmtId="3" fontId="5" fillId="18" borderId="21" xfId="48" applyNumberFormat="1" applyFont="1" applyFill="1" applyBorder="1" applyAlignment="1">
      <alignment horizontal="right"/>
    </xf>
    <xf numFmtId="37" fontId="2" fillId="18" borderId="22" xfId="48" applyNumberFormat="1" applyFont="1" applyFill="1" applyBorder="1" applyAlignment="1">
      <alignment horizontal="right"/>
    </xf>
    <xf numFmtId="3" fontId="5" fillId="18" borderId="50" xfId="48" applyNumberFormat="1" applyFont="1" applyFill="1" applyBorder="1" applyAlignment="1">
      <alignment/>
    </xf>
    <xf numFmtId="188" fontId="5" fillId="18" borderId="0" xfId="48" applyNumberFormat="1" applyFont="1" applyFill="1" applyBorder="1" applyAlignment="1">
      <alignment/>
    </xf>
    <xf numFmtId="188" fontId="5" fillId="18" borderId="0" xfId="48" applyNumberFormat="1" applyFont="1" applyFill="1" applyBorder="1" applyAlignment="1">
      <alignment horizontal="right"/>
    </xf>
    <xf numFmtId="188" fontId="5" fillId="18" borderId="0" xfId="48" applyNumberFormat="1" applyFont="1" applyFill="1" applyBorder="1" applyAlignment="1">
      <alignment/>
    </xf>
    <xf numFmtId="188" fontId="7" fillId="18" borderId="0" xfId="48" applyNumberFormat="1" applyFont="1" applyFill="1" applyBorder="1" applyAlignment="1">
      <alignment/>
    </xf>
    <xf numFmtId="0" fontId="5" fillId="18" borderId="0" xfId="0" applyFont="1" applyFill="1" applyAlignment="1">
      <alignment/>
    </xf>
    <xf numFmtId="188" fontId="7" fillId="18" borderId="0" xfId="48" applyNumberFormat="1" applyFont="1" applyFill="1" applyBorder="1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Border="1" applyAlignment="1">
      <alignment horizontal="centerContinuous"/>
    </xf>
    <xf numFmtId="0" fontId="0" fillId="18" borderId="0" xfId="0" applyFill="1" applyBorder="1" applyAlignment="1">
      <alignment horizontal="right"/>
    </xf>
    <xf numFmtId="3" fontId="5" fillId="14" borderId="18" xfId="48" applyNumberFormat="1" applyFont="1" applyFill="1" applyBorder="1" applyAlignment="1">
      <alignment/>
    </xf>
    <xf numFmtId="3" fontId="5" fillId="14" borderId="64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37" fontId="2" fillId="14" borderId="64" xfId="48" applyNumberFormat="1" applyFont="1" applyFill="1" applyBorder="1" applyAlignment="1">
      <alignment horizontal="right"/>
    </xf>
    <xf numFmtId="37" fontId="2" fillId="14" borderId="31" xfId="48" applyNumberFormat="1" applyFont="1" applyFill="1" applyBorder="1" applyAlignment="1">
      <alignment/>
    </xf>
    <xf numFmtId="37" fontId="2" fillId="14" borderId="54" xfId="48" applyNumberFormat="1" applyFont="1" applyFill="1" applyBorder="1" applyAlignment="1">
      <alignment horizontal="right"/>
    </xf>
    <xf numFmtId="188" fontId="6" fillId="14" borderId="0" xfId="48" applyNumberFormat="1" applyFont="1" applyFill="1" applyBorder="1" applyAlignment="1">
      <alignment/>
    </xf>
    <xf numFmtId="188" fontId="6" fillId="14" borderId="0" xfId="48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88" fontId="7" fillId="11" borderId="40" xfId="48" applyNumberFormat="1" applyFont="1" applyFill="1" applyBorder="1" applyAlignment="1">
      <alignment horizontal="center"/>
    </xf>
    <xf numFmtId="188" fontId="7" fillId="11" borderId="22" xfId="48" applyNumberFormat="1" applyFont="1" applyFill="1" applyBorder="1" applyAlignment="1">
      <alignment horizontal="center"/>
    </xf>
    <xf numFmtId="188" fontId="7" fillId="11" borderId="23" xfId="48" applyNumberFormat="1" applyFont="1" applyFill="1" applyBorder="1" applyAlignment="1">
      <alignment horizontal="right"/>
    </xf>
    <xf numFmtId="37" fontId="8" fillId="11" borderId="32" xfId="48" applyNumberFormat="1" applyFont="1" applyFill="1" applyBorder="1" applyAlignment="1">
      <alignment/>
    </xf>
    <xf numFmtId="37" fontId="8" fillId="11" borderId="21" xfId="48" applyNumberFormat="1" applyFont="1" applyFill="1" applyBorder="1" applyAlignment="1">
      <alignment/>
    </xf>
    <xf numFmtId="37" fontId="8" fillId="11" borderId="25" xfId="48" applyNumberFormat="1" applyFont="1" applyFill="1" applyBorder="1" applyAlignment="1">
      <alignment horizontal="right"/>
    </xf>
    <xf numFmtId="3" fontId="7" fillId="11" borderId="32" xfId="48" applyNumberFormat="1" applyFont="1" applyFill="1" applyBorder="1" applyAlignment="1">
      <alignment/>
    </xf>
    <xf numFmtId="3" fontId="7" fillId="11" borderId="21" xfId="48" applyNumberFormat="1" applyFont="1" applyFill="1" applyBorder="1" applyAlignment="1">
      <alignment/>
    </xf>
    <xf numFmtId="3" fontId="7" fillId="11" borderId="25" xfId="48" applyNumberFormat="1" applyFont="1" applyFill="1" applyBorder="1" applyAlignment="1">
      <alignment horizontal="right"/>
    </xf>
    <xf numFmtId="3" fontId="8" fillId="11" borderId="21" xfId="48" applyNumberFormat="1" applyFont="1" applyFill="1" applyBorder="1" applyAlignment="1">
      <alignment/>
    </xf>
    <xf numFmtId="3" fontId="7" fillId="11" borderId="64" xfId="48" applyNumberFormat="1" applyFont="1" applyFill="1" applyBorder="1" applyAlignment="1">
      <alignment/>
    </xf>
    <xf numFmtId="3" fontId="7" fillId="11" borderId="18" xfId="48" applyNumberFormat="1" applyFont="1" applyFill="1" applyBorder="1" applyAlignment="1">
      <alignment/>
    </xf>
    <xf numFmtId="3" fontId="7" fillId="11" borderId="16" xfId="48" applyNumberFormat="1" applyFont="1" applyFill="1" applyBorder="1" applyAlignment="1">
      <alignment/>
    </xf>
    <xf numFmtId="188" fontId="4" fillId="11" borderId="0" xfId="48" applyNumberFormat="1" applyFont="1" applyFill="1" applyBorder="1" applyAlignment="1">
      <alignment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7" fontId="0" fillId="2" borderId="0" xfId="0" applyNumberFormat="1" applyFill="1" applyAlignment="1">
      <alignment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right"/>
    </xf>
    <xf numFmtId="0" fontId="3" fillId="2" borderId="21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right"/>
    </xf>
    <xf numFmtId="188" fontId="5" fillId="2" borderId="21" xfId="48" applyNumberFormat="1" applyFont="1" applyFill="1" applyBorder="1" applyAlignment="1">
      <alignment horizontal="center"/>
    </xf>
    <xf numFmtId="188" fontId="5" fillId="2" borderId="21" xfId="48" applyNumberFormat="1" applyFont="1" applyFill="1" applyBorder="1" applyAlignment="1">
      <alignment horizontal="right"/>
    </xf>
    <xf numFmtId="37" fontId="2" fillId="2" borderId="21" xfId="48" applyNumberFormat="1" applyFont="1" applyFill="1" applyBorder="1" applyAlignment="1">
      <alignment/>
    </xf>
    <xf numFmtId="37" fontId="2" fillId="2" borderId="21" xfId="48" applyNumberFormat="1" applyFont="1" applyFill="1" applyBorder="1" applyAlignment="1">
      <alignment horizontal="right"/>
    </xf>
    <xf numFmtId="3" fontId="5" fillId="2" borderId="21" xfId="48" applyNumberFormat="1" applyFont="1" applyFill="1" applyBorder="1" applyAlignment="1">
      <alignment/>
    </xf>
    <xf numFmtId="3" fontId="5" fillId="2" borderId="21" xfId="48" applyNumberFormat="1" applyFont="1" applyFill="1" applyBorder="1" applyAlignment="1">
      <alignment horizontal="right"/>
    </xf>
    <xf numFmtId="188" fontId="5" fillId="2" borderId="0" xfId="48" applyNumberFormat="1" applyFont="1" applyFill="1" applyBorder="1" applyAlignment="1">
      <alignment/>
    </xf>
    <xf numFmtId="188" fontId="5" fillId="2" borderId="0" xfId="48" applyNumberFormat="1" applyFont="1" applyFill="1" applyBorder="1" applyAlignment="1">
      <alignment horizontal="right"/>
    </xf>
    <xf numFmtId="188" fontId="5" fillId="2" borderId="0" xfId="48" applyNumberFormat="1" applyFont="1" applyFill="1" applyBorder="1" applyAlignment="1">
      <alignment/>
    </xf>
    <xf numFmtId="188" fontId="7" fillId="2" borderId="0" xfId="48" applyNumberFormat="1" applyFont="1" applyFill="1" applyBorder="1" applyAlignment="1">
      <alignment/>
    </xf>
    <xf numFmtId="0" fontId="5" fillId="2" borderId="0" xfId="0" applyFont="1" applyFill="1" applyAlignment="1">
      <alignment/>
    </xf>
    <xf numFmtId="188" fontId="7" fillId="2" borderId="0" xfId="48" applyNumberFormat="1" applyFont="1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 horizontal="right"/>
    </xf>
    <xf numFmtId="0" fontId="7" fillId="15" borderId="21" xfId="0" applyFont="1" applyFill="1" applyBorder="1" applyAlignment="1">
      <alignment horizontal="centerContinuous"/>
    </xf>
    <xf numFmtId="188" fontId="22" fillId="15" borderId="0" xfId="48" applyNumberFormat="1" applyFont="1" applyFill="1" applyBorder="1" applyAlignment="1">
      <alignment/>
    </xf>
    <xf numFmtId="188" fontId="22" fillId="15" borderId="0" xfId="48" applyNumberFormat="1" applyFont="1" applyFill="1" applyBorder="1" applyAlignment="1">
      <alignment horizontal="right"/>
    </xf>
    <xf numFmtId="188" fontId="5" fillId="8" borderId="22" xfId="48" applyNumberFormat="1" applyFont="1" applyFill="1" applyBorder="1" applyAlignment="1">
      <alignment horizontal="center"/>
    </xf>
    <xf numFmtId="188" fontId="5" fillId="8" borderId="23" xfId="48" applyNumberFormat="1" applyFont="1" applyFill="1" applyBorder="1" applyAlignment="1">
      <alignment horizontal="right"/>
    </xf>
    <xf numFmtId="3" fontId="5" fillId="8" borderId="64" xfId="48" applyNumberFormat="1" applyFont="1" applyFill="1" applyBorder="1" applyAlignment="1">
      <alignment/>
    </xf>
    <xf numFmtId="3" fontId="5" fillId="8" borderId="19" xfId="48" applyNumberFormat="1" applyFont="1" applyFill="1" applyBorder="1" applyAlignment="1">
      <alignment/>
    </xf>
    <xf numFmtId="3" fontId="5" fillId="8" borderId="15" xfId="48" applyNumberFormat="1" applyFont="1" applyFill="1" applyBorder="1" applyAlignment="1">
      <alignment/>
    </xf>
    <xf numFmtId="3" fontId="5" fillId="8" borderId="0" xfId="48" applyNumberFormat="1" applyFont="1" applyFill="1" applyBorder="1" applyAlignment="1">
      <alignment/>
    </xf>
    <xf numFmtId="3" fontId="3" fillId="8" borderId="0" xfId="48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7" fontId="0" fillId="0" borderId="21" xfId="48" applyNumberFormat="1" applyFont="1" applyFill="1" applyBorder="1" applyAlignment="1">
      <alignment/>
    </xf>
    <xf numFmtId="37" fontId="0" fillId="0" borderId="36" xfId="48" applyNumberFormat="1" applyFont="1" applyFill="1" applyBorder="1" applyAlignment="1">
      <alignment/>
    </xf>
    <xf numFmtId="37" fontId="0" fillId="0" borderId="22" xfId="48" applyNumberFormat="1" applyFont="1" applyFill="1" applyBorder="1" applyAlignment="1">
      <alignment/>
    </xf>
    <xf numFmtId="37" fontId="0" fillId="0" borderId="21" xfId="48" applyNumberFormat="1" applyFont="1" applyFill="1" applyBorder="1" applyAlignment="1">
      <alignment horizontal="right"/>
    </xf>
    <xf numFmtId="188" fontId="3" fillId="0" borderId="0" xfId="48" applyNumberFormat="1" applyFont="1" applyFill="1" applyBorder="1" applyAlignment="1">
      <alignment/>
    </xf>
    <xf numFmtId="188" fontId="3" fillId="0" borderId="0" xfId="48" applyNumberFormat="1" applyFont="1" applyFill="1" applyBorder="1" applyAlignment="1">
      <alignment horizontal="right"/>
    </xf>
    <xf numFmtId="188" fontId="3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3" fillId="8" borderId="21" xfId="0" applyFont="1" applyFill="1" applyBorder="1" applyAlignment="1">
      <alignment horizontal="centerContinuous"/>
    </xf>
    <xf numFmtId="0" fontId="3" fillId="8" borderId="21" xfId="0" applyFont="1" applyFill="1" applyBorder="1" applyAlignment="1">
      <alignment horizontal="right"/>
    </xf>
    <xf numFmtId="188" fontId="5" fillId="8" borderId="21" xfId="48" applyNumberFormat="1" applyFont="1" applyFill="1" applyBorder="1" applyAlignment="1">
      <alignment horizontal="center"/>
    </xf>
    <xf numFmtId="188" fontId="5" fillId="8" borderId="21" xfId="48" applyNumberFormat="1" applyFont="1" applyFill="1" applyBorder="1" applyAlignment="1">
      <alignment horizontal="right"/>
    </xf>
    <xf numFmtId="188" fontId="5" fillId="9" borderId="18" xfId="48" applyNumberFormat="1" applyFont="1" applyFill="1" applyBorder="1" applyAlignment="1">
      <alignment horizontal="center"/>
    </xf>
    <xf numFmtId="188" fontId="5" fillId="9" borderId="19" xfId="48" applyNumberFormat="1" applyFont="1" applyFill="1" applyBorder="1" applyAlignment="1">
      <alignment horizontal="center"/>
    </xf>
    <xf numFmtId="188" fontId="5" fillId="9" borderId="15" xfId="48" applyNumberFormat="1" applyFont="1" applyFill="1" applyBorder="1" applyAlignment="1">
      <alignment horizontal="right"/>
    </xf>
    <xf numFmtId="3" fontId="2" fillId="9" borderId="32" xfId="48" applyNumberFormat="1" applyFont="1" applyFill="1" applyBorder="1" applyAlignment="1">
      <alignment/>
    </xf>
    <xf numFmtId="3" fontId="2" fillId="9" borderId="20" xfId="48" applyNumberFormat="1" applyFont="1" applyFill="1" applyBorder="1" applyAlignment="1">
      <alignment/>
    </xf>
    <xf numFmtId="3" fontId="2" fillId="9" borderId="48" xfId="48" applyNumberFormat="1" applyFont="1" applyFill="1" applyBorder="1" applyAlignment="1">
      <alignment/>
    </xf>
    <xf numFmtId="3" fontId="2" fillId="9" borderId="24" xfId="48" applyNumberFormat="1" applyFont="1" applyFill="1" applyBorder="1" applyAlignment="1">
      <alignment/>
    </xf>
    <xf numFmtId="3" fontId="5" fillId="9" borderId="18" xfId="48" applyNumberFormat="1" applyFont="1" applyFill="1" applyBorder="1" applyAlignment="1">
      <alignment/>
    </xf>
    <xf numFmtId="3" fontId="2" fillId="9" borderId="40" xfId="48" applyNumberFormat="1" applyFont="1" applyFill="1" applyBorder="1" applyAlignment="1">
      <alignment/>
    </xf>
    <xf numFmtId="3" fontId="2" fillId="9" borderId="59" xfId="48" applyNumberFormat="1" applyFont="1" applyFill="1" applyBorder="1" applyAlignment="1">
      <alignment/>
    </xf>
    <xf numFmtId="3" fontId="2" fillId="9" borderId="21" xfId="48" applyNumberFormat="1" applyFont="1" applyFill="1" applyBorder="1" applyAlignment="1">
      <alignment/>
    </xf>
    <xf numFmtId="3" fontId="5" fillId="9" borderId="49" xfId="48" applyNumberFormat="1" applyFont="1" applyFill="1" applyBorder="1" applyAlignment="1">
      <alignment/>
    </xf>
    <xf numFmtId="0" fontId="55" fillId="0" borderId="74" xfId="0" applyFont="1" applyBorder="1" applyAlignment="1">
      <alignment horizontal="center" vertical="center" wrapText="1"/>
    </xf>
    <xf numFmtId="3" fontId="5" fillId="9" borderId="33" xfId="48" applyNumberFormat="1" applyFont="1" applyFill="1" applyBorder="1" applyAlignment="1">
      <alignment/>
    </xf>
    <xf numFmtId="188" fontId="5" fillId="9" borderId="0" xfId="48" applyNumberFormat="1" applyFont="1" applyFill="1" applyBorder="1" applyAlignment="1">
      <alignment/>
    </xf>
    <xf numFmtId="0" fontId="5" fillId="9" borderId="0" xfId="0" applyFont="1" applyFill="1" applyAlignment="1">
      <alignment/>
    </xf>
    <xf numFmtId="0" fontId="3" fillId="10" borderId="21" xfId="0" applyFont="1" applyFill="1" applyBorder="1" applyAlignment="1">
      <alignment horizontal="centerContinuous"/>
    </xf>
    <xf numFmtId="0" fontId="3" fillId="10" borderId="21" xfId="0" applyFont="1" applyFill="1" applyBorder="1" applyAlignment="1">
      <alignment horizontal="right"/>
    </xf>
    <xf numFmtId="0" fontId="0" fillId="10" borderId="0" xfId="0" applyFill="1" applyBorder="1" applyAlignment="1">
      <alignment horizontal="centerContinuous"/>
    </xf>
    <xf numFmtId="0" fontId="0" fillId="10" borderId="0" xfId="0" applyFill="1" applyBorder="1" applyAlignment="1">
      <alignment horizontal="right"/>
    </xf>
    <xf numFmtId="0" fontId="1" fillId="20" borderId="0" xfId="0" applyFont="1" applyFill="1" applyAlignment="1">
      <alignment horizontal="centerContinuous"/>
    </xf>
    <xf numFmtId="0" fontId="1" fillId="20" borderId="0" xfId="0" applyFont="1" applyFill="1" applyAlignment="1">
      <alignment horizontal="right"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3" fillId="20" borderId="0" xfId="0" applyFont="1" applyFill="1" applyAlignment="1">
      <alignment horizontal="centerContinuous"/>
    </xf>
    <xf numFmtId="0" fontId="3" fillId="20" borderId="0" xfId="0" applyFont="1" applyFill="1" applyAlignment="1">
      <alignment horizontal="right"/>
    </xf>
    <xf numFmtId="0" fontId="3" fillId="20" borderId="21" xfId="0" applyFont="1" applyFill="1" applyBorder="1" applyAlignment="1">
      <alignment horizontal="centerContinuous"/>
    </xf>
    <xf numFmtId="0" fontId="3" fillId="20" borderId="21" xfId="0" applyFont="1" applyFill="1" applyBorder="1" applyAlignment="1">
      <alignment horizontal="right"/>
    </xf>
    <xf numFmtId="188" fontId="5" fillId="20" borderId="21" xfId="48" applyNumberFormat="1" applyFont="1" applyFill="1" applyBorder="1" applyAlignment="1">
      <alignment horizontal="center"/>
    </xf>
    <xf numFmtId="188" fontId="5" fillId="20" borderId="21" xfId="48" applyNumberFormat="1" applyFont="1" applyFill="1" applyBorder="1" applyAlignment="1">
      <alignment horizontal="right"/>
    </xf>
    <xf numFmtId="37" fontId="2" fillId="20" borderId="21" xfId="48" applyNumberFormat="1" applyFont="1" applyFill="1" applyBorder="1" applyAlignment="1">
      <alignment/>
    </xf>
    <xf numFmtId="37" fontId="2" fillId="20" borderId="21" xfId="48" applyNumberFormat="1" applyFont="1" applyFill="1" applyBorder="1" applyAlignment="1">
      <alignment horizontal="right"/>
    </xf>
    <xf numFmtId="3" fontId="5" fillId="20" borderId="21" xfId="48" applyNumberFormat="1" applyFont="1" applyFill="1" applyBorder="1" applyAlignment="1">
      <alignment/>
    </xf>
    <xf numFmtId="3" fontId="5" fillId="20" borderId="21" xfId="48" applyNumberFormat="1" applyFont="1" applyFill="1" applyBorder="1" applyAlignment="1">
      <alignment horizontal="right"/>
    </xf>
    <xf numFmtId="188" fontId="5" fillId="20" borderId="0" xfId="48" applyNumberFormat="1" applyFont="1" applyFill="1" applyBorder="1" applyAlignment="1">
      <alignment/>
    </xf>
    <xf numFmtId="188" fontId="5" fillId="20" borderId="0" xfId="48" applyNumberFormat="1" applyFont="1" applyFill="1" applyBorder="1" applyAlignment="1">
      <alignment horizontal="right"/>
    </xf>
    <xf numFmtId="188" fontId="5" fillId="20" borderId="0" xfId="48" applyNumberFormat="1" applyFont="1" applyFill="1" applyBorder="1" applyAlignment="1">
      <alignment/>
    </xf>
    <xf numFmtId="188" fontId="7" fillId="20" borderId="0" xfId="48" applyNumberFormat="1" applyFont="1" applyFill="1" applyBorder="1" applyAlignment="1">
      <alignment/>
    </xf>
    <xf numFmtId="0" fontId="5" fillId="20" borderId="0" xfId="0" applyFont="1" applyFill="1" applyAlignment="1">
      <alignment/>
    </xf>
    <xf numFmtId="188" fontId="55" fillId="0" borderId="45" xfId="48" applyNumberFormat="1" applyFont="1" applyBorder="1" applyAlignment="1">
      <alignment horizontal="center" vertical="center" wrapText="1"/>
    </xf>
    <xf numFmtId="188" fontId="7" fillId="20" borderId="0" xfId="48" applyNumberFormat="1" applyFont="1" applyFill="1" applyBorder="1" applyAlignment="1">
      <alignment/>
    </xf>
    <xf numFmtId="0" fontId="5" fillId="20" borderId="0" xfId="0" applyFont="1" applyFill="1" applyAlignment="1">
      <alignment horizontal="left"/>
    </xf>
    <xf numFmtId="0" fontId="1" fillId="12" borderId="0" xfId="0" applyFont="1" applyFill="1" applyAlignment="1">
      <alignment horizontal="centerContinuous"/>
    </xf>
    <xf numFmtId="0" fontId="1" fillId="12" borderId="0" xfId="0" applyFont="1" applyFill="1" applyAlignment="1">
      <alignment horizontal="right"/>
    </xf>
    <xf numFmtId="0" fontId="0" fillId="12" borderId="0" xfId="0" applyFill="1" applyAlignment="1">
      <alignment/>
    </xf>
    <xf numFmtId="0" fontId="0" fillId="12" borderId="0" xfId="0" applyFill="1" applyAlignment="1">
      <alignment horizontal="right"/>
    </xf>
    <xf numFmtId="0" fontId="1" fillId="12" borderId="0" xfId="0" applyFont="1" applyFill="1" applyBorder="1" applyAlignment="1">
      <alignment/>
    </xf>
    <xf numFmtId="0" fontId="3" fillId="12" borderId="78" xfId="0" applyFont="1" applyFill="1" applyBorder="1" applyAlignment="1">
      <alignment horizontal="centerContinuous"/>
    </xf>
    <xf numFmtId="0" fontId="3" fillId="12" borderId="75" xfId="0" applyFont="1" applyFill="1" applyBorder="1" applyAlignment="1">
      <alignment horizontal="centerContinuous"/>
    </xf>
    <xf numFmtId="0" fontId="3" fillId="12" borderId="76" xfId="0" applyFont="1" applyFill="1" applyBorder="1" applyAlignment="1">
      <alignment horizontal="right"/>
    </xf>
    <xf numFmtId="188" fontId="5" fillId="12" borderId="21" xfId="48" applyNumberFormat="1" applyFont="1" applyFill="1" applyBorder="1" applyAlignment="1">
      <alignment horizontal="center"/>
    </xf>
    <xf numFmtId="188" fontId="5" fillId="12" borderId="21" xfId="48" applyNumberFormat="1" applyFont="1" applyFill="1" applyBorder="1" applyAlignment="1">
      <alignment horizontal="right"/>
    </xf>
    <xf numFmtId="37" fontId="2" fillId="12" borderId="21" xfId="48" applyNumberFormat="1" applyFont="1" applyFill="1" applyBorder="1" applyAlignment="1">
      <alignment/>
    </xf>
    <xf numFmtId="37" fontId="2" fillId="12" borderId="21" xfId="48" applyNumberFormat="1" applyFont="1" applyFill="1" applyBorder="1" applyAlignment="1">
      <alignment horizontal="right"/>
    </xf>
    <xf numFmtId="3" fontId="5" fillId="12" borderId="21" xfId="48" applyNumberFormat="1" applyFont="1" applyFill="1" applyBorder="1" applyAlignment="1">
      <alignment/>
    </xf>
    <xf numFmtId="3" fontId="5" fillId="12" borderId="21" xfId="48" applyNumberFormat="1" applyFont="1" applyFill="1" applyBorder="1" applyAlignment="1">
      <alignment horizontal="right"/>
    </xf>
    <xf numFmtId="3" fontId="5" fillId="12" borderId="50" xfId="48" applyNumberFormat="1" applyFont="1" applyFill="1" applyBorder="1" applyAlignment="1">
      <alignment/>
    </xf>
    <xf numFmtId="188" fontId="5" fillId="12" borderId="0" xfId="48" applyNumberFormat="1" applyFont="1" applyFill="1" applyBorder="1" applyAlignment="1">
      <alignment/>
    </xf>
    <xf numFmtId="188" fontId="5" fillId="12" borderId="0" xfId="48" applyNumberFormat="1" applyFont="1" applyFill="1" applyBorder="1" applyAlignment="1">
      <alignment horizontal="right"/>
    </xf>
    <xf numFmtId="188" fontId="5" fillId="12" borderId="0" xfId="48" applyNumberFormat="1" applyFont="1" applyFill="1" applyBorder="1" applyAlignment="1">
      <alignment/>
    </xf>
    <xf numFmtId="0" fontId="5" fillId="12" borderId="0" xfId="0" applyFont="1" applyFill="1" applyAlignment="1">
      <alignment/>
    </xf>
    <xf numFmtId="0" fontId="0" fillId="12" borderId="0" xfId="0" applyFill="1" applyBorder="1" applyAlignment="1">
      <alignment horizontal="centerContinuous"/>
    </xf>
    <xf numFmtId="0" fontId="0" fillId="12" borderId="0" xfId="0" applyFill="1" applyBorder="1" applyAlignment="1">
      <alignment horizontal="right"/>
    </xf>
    <xf numFmtId="0" fontId="3" fillId="27" borderId="21" xfId="0" applyFont="1" applyFill="1" applyBorder="1" applyAlignment="1">
      <alignment horizontal="centerContinuous"/>
    </xf>
    <xf numFmtId="0" fontId="3" fillId="27" borderId="21" xfId="0" applyFont="1" applyFill="1" applyBorder="1" applyAlignment="1">
      <alignment horizontal="right"/>
    </xf>
    <xf numFmtId="188" fontId="5" fillId="27" borderId="21" xfId="48" applyNumberFormat="1" applyFont="1" applyFill="1" applyBorder="1" applyAlignment="1">
      <alignment horizontal="center"/>
    </xf>
    <xf numFmtId="188" fontId="5" fillId="27" borderId="21" xfId="48" applyNumberFormat="1" applyFont="1" applyFill="1" applyBorder="1" applyAlignment="1">
      <alignment horizontal="right"/>
    </xf>
    <xf numFmtId="0" fontId="1" fillId="19" borderId="0" xfId="0" applyFont="1" applyFill="1" applyAlignment="1">
      <alignment horizontal="centerContinuous"/>
    </xf>
    <xf numFmtId="0" fontId="0" fillId="19" borderId="0" xfId="0" applyFill="1" applyAlignment="1">
      <alignment/>
    </xf>
    <xf numFmtId="0" fontId="0" fillId="19" borderId="0" xfId="0" applyFill="1" applyAlignment="1">
      <alignment horizontal="right"/>
    </xf>
    <xf numFmtId="0" fontId="1" fillId="19" borderId="0" xfId="0" applyFont="1" applyFill="1" applyBorder="1" applyAlignment="1">
      <alignment/>
    </xf>
    <xf numFmtId="0" fontId="1" fillId="19" borderId="0" xfId="0" applyFont="1" applyFill="1" applyAlignment="1">
      <alignment horizontal="left"/>
    </xf>
    <xf numFmtId="0" fontId="3" fillId="19" borderId="0" xfId="0" applyFont="1" applyFill="1" applyAlignment="1">
      <alignment horizontal="centerContinuous"/>
    </xf>
    <xf numFmtId="0" fontId="3" fillId="19" borderId="0" xfId="0" applyFont="1" applyFill="1" applyAlignment="1">
      <alignment horizontal="right"/>
    </xf>
    <xf numFmtId="0" fontId="3" fillId="19" borderId="12" xfId="0" applyFont="1" applyFill="1" applyBorder="1" applyAlignment="1">
      <alignment horizontal="centerContinuous"/>
    </xf>
    <xf numFmtId="0" fontId="3" fillId="19" borderId="13" xfId="0" applyFont="1" applyFill="1" applyBorder="1" applyAlignment="1">
      <alignment horizontal="centerContinuous"/>
    </xf>
    <xf numFmtId="0" fontId="3" fillId="19" borderId="13" xfId="0" applyFont="1" applyFill="1" applyBorder="1" applyAlignment="1">
      <alignment horizontal="centerContinuous" wrapText="1"/>
    </xf>
    <xf numFmtId="188" fontId="5" fillId="19" borderId="18" xfId="48" applyNumberFormat="1" applyFont="1" applyFill="1" applyBorder="1" applyAlignment="1">
      <alignment horizontal="center"/>
    </xf>
    <xf numFmtId="188" fontId="5" fillId="19" borderId="19" xfId="48" applyNumberFormat="1" applyFont="1" applyFill="1" applyBorder="1" applyAlignment="1">
      <alignment horizontal="center"/>
    </xf>
    <xf numFmtId="188" fontId="5" fillId="19" borderId="27" xfId="48" applyNumberFormat="1" applyFont="1" applyFill="1" applyBorder="1" applyAlignment="1">
      <alignment horizontal="right"/>
    </xf>
    <xf numFmtId="37" fontId="2" fillId="19" borderId="21" xfId="48" applyNumberFormat="1" applyFont="1" applyFill="1" applyBorder="1" applyAlignment="1">
      <alignment/>
    </xf>
    <xf numFmtId="37" fontId="2" fillId="19" borderId="37" xfId="48" applyNumberFormat="1" applyFont="1" applyFill="1" applyBorder="1" applyAlignment="1">
      <alignment horizontal="right"/>
    </xf>
    <xf numFmtId="3" fontId="5" fillId="19" borderId="21" xfId="48" applyNumberFormat="1" applyFont="1" applyFill="1" applyBorder="1" applyAlignment="1">
      <alignment/>
    </xf>
    <xf numFmtId="3" fontId="5" fillId="19" borderId="37" xfId="48" applyNumberFormat="1" applyFont="1" applyFill="1" applyBorder="1" applyAlignment="1">
      <alignment horizontal="right"/>
    </xf>
    <xf numFmtId="37" fontId="2" fillId="19" borderId="21" xfId="48" applyNumberFormat="1" applyFont="1" applyFill="1" applyBorder="1" applyAlignment="1">
      <alignment horizontal="right"/>
    </xf>
    <xf numFmtId="3" fontId="2" fillId="19" borderId="39" xfId="48" applyNumberFormat="1" applyFont="1" applyFill="1" applyBorder="1" applyAlignment="1">
      <alignment/>
    </xf>
    <xf numFmtId="3" fontId="5" fillId="19" borderId="33" xfId="48" applyNumberFormat="1" applyFont="1" applyFill="1" applyBorder="1" applyAlignment="1">
      <alignment/>
    </xf>
    <xf numFmtId="188" fontId="5" fillId="19" borderId="0" xfId="48" applyNumberFormat="1" applyFont="1" applyFill="1" applyBorder="1" applyAlignment="1">
      <alignment/>
    </xf>
    <xf numFmtId="188" fontId="5" fillId="19" borderId="0" xfId="48" applyNumberFormat="1" applyFont="1" applyFill="1" applyBorder="1" applyAlignment="1">
      <alignment horizontal="right"/>
    </xf>
    <xf numFmtId="188" fontId="5" fillId="19" borderId="0" xfId="48" applyNumberFormat="1" applyFont="1" applyFill="1" applyBorder="1" applyAlignment="1">
      <alignment/>
    </xf>
    <xf numFmtId="188" fontId="7" fillId="19" borderId="0" xfId="48" applyNumberFormat="1" applyFont="1" applyFill="1" applyBorder="1" applyAlignment="1">
      <alignment/>
    </xf>
    <xf numFmtId="188" fontId="7" fillId="19" borderId="0" xfId="48" applyNumberFormat="1" applyFont="1" applyFill="1" applyBorder="1" applyAlignment="1">
      <alignment horizontal="left"/>
    </xf>
    <xf numFmtId="0" fontId="0" fillId="19" borderId="0" xfId="0" applyFill="1" applyBorder="1" applyAlignment="1">
      <alignment horizontal="centerContinuous"/>
    </xf>
    <xf numFmtId="0" fontId="0" fillId="19" borderId="0" xfId="0" applyFill="1" applyBorder="1" applyAlignment="1">
      <alignment horizontal="right"/>
    </xf>
    <xf numFmtId="3" fontId="5" fillId="8" borderId="31" xfId="48" applyNumberFormat="1" applyFont="1" applyFill="1" applyBorder="1" applyAlignment="1">
      <alignment/>
    </xf>
    <xf numFmtId="0" fontId="0" fillId="0" borderId="25" xfId="0" applyFont="1" applyBorder="1" applyAlignment="1">
      <alignment horizontal="center" wrapText="1"/>
    </xf>
    <xf numFmtId="0" fontId="0" fillId="0" borderId="32" xfId="0" applyFont="1" applyBorder="1" applyAlignment="1" quotePrefix="1">
      <alignment horizontal="center"/>
    </xf>
    <xf numFmtId="188" fontId="3" fillId="0" borderId="21" xfId="48" applyNumberFormat="1" applyFont="1" applyFill="1" applyBorder="1" applyAlignment="1">
      <alignment horizontal="center"/>
    </xf>
    <xf numFmtId="3" fontId="3" fillId="0" borderId="21" xfId="48" applyNumberFormat="1" applyFont="1" applyFill="1" applyBorder="1" applyAlignment="1">
      <alignment/>
    </xf>
    <xf numFmtId="3" fontId="3" fillId="0" borderId="21" xfId="48" applyNumberFormat="1" applyFont="1" applyFill="1" applyBorder="1" applyAlignment="1">
      <alignment horizontal="right"/>
    </xf>
    <xf numFmtId="188" fontId="3" fillId="0" borderId="21" xfId="48" applyNumberFormat="1" applyFont="1" applyBorder="1" applyAlignment="1">
      <alignment/>
    </xf>
    <xf numFmtId="188" fontId="3" fillId="0" borderId="29" xfId="48" applyNumberFormat="1" applyFont="1" applyBorder="1" applyAlignment="1">
      <alignment horizontal="centerContinuous"/>
    </xf>
    <xf numFmtId="0" fontId="3" fillId="0" borderId="32" xfId="0" applyFont="1" applyBorder="1" applyAlignment="1" quotePrefix="1">
      <alignment horizontal="center"/>
    </xf>
    <xf numFmtId="3" fontId="3" fillId="0" borderId="43" xfId="48" applyNumberFormat="1" applyFont="1" applyBorder="1" applyAlignment="1">
      <alignment/>
    </xf>
    <xf numFmtId="0" fontId="3" fillId="0" borderId="48" xfId="0" applyFont="1" applyBorder="1" applyAlignment="1" quotePrefix="1">
      <alignment horizontal="center"/>
    </xf>
    <xf numFmtId="37" fontId="0" fillId="0" borderId="36" xfId="48" applyNumberFormat="1" applyFont="1" applyFill="1" applyBorder="1" applyAlignment="1">
      <alignment horizontal="right"/>
    </xf>
    <xf numFmtId="188" fontId="0" fillId="0" borderId="36" xfId="48" applyNumberFormat="1" applyFont="1" applyBorder="1" applyAlignment="1">
      <alignment/>
    </xf>
    <xf numFmtId="49" fontId="0" fillId="0" borderId="36" xfId="48" applyNumberFormat="1" applyFont="1" applyBorder="1" applyAlignment="1">
      <alignment horizontal="center"/>
    </xf>
    <xf numFmtId="0" fontId="0" fillId="0" borderId="40" xfId="0" applyFont="1" applyBorder="1" applyAlignment="1" quotePrefix="1">
      <alignment horizontal="center"/>
    </xf>
    <xf numFmtId="37" fontId="0" fillId="0" borderId="22" xfId="48" applyNumberFormat="1" applyFont="1" applyFill="1" applyBorder="1" applyAlignment="1">
      <alignment horizontal="right"/>
    </xf>
    <xf numFmtId="188" fontId="0" fillId="0" borderId="22" xfId="48" applyNumberFormat="1" applyFont="1" applyBorder="1" applyAlignment="1">
      <alignment/>
    </xf>
    <xf numFmtId="3" fontId="3" fillId="16" borderId="19" xfId="48" applyNumberFormat="1" applyFont="1" applyFill="1" applyBorder="1" applyAlignment="1">
      <alignment/>
    </xf>
    <xf numFmtId="49" fontId="3" fillId="16" borderId="19" xfId="48" applyNumberFormat="1" applyFont="1" applyFill="1" applyBorder="1" applyAlignment="1">
      <alignment horizontal="center"/>
    </xf>
    <xf numFmtId="15" fontId="3" fillId="16" borderId="15" xfId="48" applyNumberFormat="1" applyFont="1" applyFill="1" applyBorder="1" applyAlignment="1">
      <alignment horizontal="center"/>
    </xf>
    <xf numFmtId="49" fontId="0" fillId="0" borderId="21" xfId="48" applyNumberFormat="1" applyFont="1" applyFill="1" applyBorder="1" applyAlignment="1">
      <alignment horizontal="center"/>
    </xf>
    <xf numFmtId="15" fontId="0" fillId="0" borderId="25" xfId="48" applyNumberFormat="1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37" fontId="2" fillId="0" borderId="32" xfId="48" applyNumberFormat="1" applyFont="1" applyFill="1" applyBorder="1" applyAlignment="1">
      <alignment/>
    </xf>
    <xf numFmtId="37" fontId="2" fillId="0" borderId="21" xfId="48" applyNumberFormat="1" applyFont="1" applyFill="1" applyBorder="1" applyAlignment="1">
      <alignment/>
    </xf>
    <xf numFmtId="37" fontId="2" fillId="0" borderId="25" xfId="48" applyNumberFormat="1" applyFont="1" applyFill="1" applyBorder="1" applyAlignment="1">
      <alignment horizontal="right"/>
    </xf>
    <xf numFmtId="37" fontId="2" fillId="0" borderId="64" xfId="48" applyNumberFormat="1" applyFont="1" applyFill="1" applyBorder="1" applyAlignment="1">
      <alignment horizontal="right"/>
    </xf>
    <xf numFmtId="188" fontId="5" fillId="0" borderId="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88" fontId="5" fillId="0" borderId="0" xfId="48" applyNumberFormat="1" applyFont="1" applyFill="1" applyBorder="1" applyAlignment="1">
      <alignment/>
    </xf>
    <xf numFmtId="188" fontId="7" fillId="0" borderId="0" xfId="48" applyNumberFormat="1" applyFont="1" applyFill="1" applyBorder="1" applyAlignment="1">
      <alignment/>
    </xf>
    <xf numFmtId="188" fontId="7" fillId="0" borderId="0" xfId="48" applyNumberFormat="1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3" fontId="5" fillId="0" borderId="68" xfId="48" applyNumberFormat="1" applyFont="1" applyBorder="1" applyAlignment="1">
      <alignment/>
    </xf>
    <xf numFmtId="3" fontId="5" fillId="0" borderId="65" xfId="48" applyNumberFormat="1" applyFont="1" applyBorder="1" applyAlignment="1">
      <alignment/>
    </xf>
    <xf numFmtId="3" fontId="5" fillId="0" borderId="81" xfId="48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8" fillId="0" borderId="40" xfId="48" applyNumberFormat="1" applyFont="1" applyBorder="1" applyAlignment="1">
      <alignment horizontal="center" wrapText="1"/>
    </xf>
    <xf numFmtId="49" fontId="8" fillId="0" borderId="32" xfId="48" applyNumberFormat="1" applyFont="1" applyBorder="1" applyAlignment="1">
      <alignment horizontal="center" wrapText="1"/>
    </xf>
    <xf numFmtId="3" fontId="7" fillId="0" borderId="68" xfId="48" applyNumberFormat="1" applyFont="1" applyBorder="1" applyAlignment="1">
      <alignment/>
    </xf>
    <xf numFmtId="3" fontId="7" fillId="0" borderId="65" xfId="48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188" fontId="5" fillId="0" borderId="28" xfId="48" applyNumberFormat="1" applyFont="1" applyFill="1" applyBorder="1" applyAlignment="1">
      <alignment horizontal="right"/>
    </xf>
    <xf numFmtId="188" fontId="5" fillId="0" borderId="57" xfId="48" applyNumberFormat="1" applyFont="1" applyBorder="1" applyAlignment="1">
      <alignment horizontal="center"/>
    </xf>
    <xf numFmtId="188" fontId="5" fillId="0" borderId="50" xfId="48" applyNumberFormat="1" applyFont="1" applyBorder="1" applyAlignment="1">
      <alignment horizontal="center"/>
    </xf>
    <xf numFmtId="188" fontId="5" fillId="0" borderId="28" xfId="48" applyNumberFormat="1" applyFont="1" applyBorder="1" applyAlignment="1">
      <alignment horizontal="center"/>
    </xf>
    <xf numFmtId="188" fontId="5" fillId="0" borderId="50" xfId="48" applyNumberFormat="1" applyFont="1" applyFill="1" applyBorder="1" applyAlignment="1">
      <alignment horizontal="center"/>
    </xf>
    <xf numFmtId="188" fontId="5" fillId="0" borderId="63" xfId="48" applyNumberFormat="1" applyFont="1" applyBorder="1" applyAlignment="1">
      <alignment horizontal="center"/>
    </xf>
    <xf numFmtId="188" fontId="7" fillId="0" borderId="26" xfId="48" applyNumberFormat="1" applyFont="1" applyBorder="1" applyAlignment="1">
      <alignment horizontal="center"/>
    </xf>
    <xf numFmtId="188" fontId="7" fillId="0" borderId="28" xfId="48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88" fontId="5" fillId="0" borderId="18" xfId="48" applyNumberFormat="1" applyFont="1" applyFill="1" applyBorder="1" applyAlignment="1">
      <alignment horizontal="center"/>
    </xf>
    <xf numFmtId="188" fontId="5" fillId="0" borderId="19" xfId="48" applyNumberFormat="1" applyFont="1" applyFill="1" applyBorder="1" applyAlignment="1">
      <alignment horizontal="center"/>
    </xf>
    <xf numFmtId="188" fontId="5" fillId="0" borderId="15" xfId="48" applyNumberFormat="1" applyFont="1" applyFill="1" applyBorder="1" applyAlignment="1">
      <alignment horizontal="right"/>
    </xf>
    <xf numFmtId="37" fontId="2" fillId="0" borderId="32" xfId="48" applyNumberFormat="1" applyFont="1" applyFill="1" applyBorder="1" applyAlignment="1">
      <alignment horizontal="right"/>
    </xf>
    <xf numFmtId="3" fontId="5" fillId="0" borderId="50" xfId="48" applyNumberFormat="1" applyFont="1" applyFill="1" applyBorder="1" applyAlignment="1">
      <alignment/>
    </xf>
    <xf numFmtId="3" fontId="5" fillId="0" borderId="50" xfId="48" applyNumberFormat="1" applyFont="1" applyFill="1" applyBorder="1" applyAlignment="1">
      <alignment horizontal="right"/>
    </xf>
    <xf numFmtId="188" fontId="5" fillId="0" borderId="0" xfId="48" applyNumberFormat="1" applyFont="1" applyFill="1" applyBorder="1" applyAlignment="1">
      <alignment horizontal="right"/>
    </xf>
    <xf numFmtId="37" fontId="2" fillId="0" borderId="48" xfId="48" applyNumberFormat="1" applyFont="1" applyFill="1" applyBorder="1" applyAlignment="1">
      <alignment horizontal="right"/>
    </xf>
    <xf numFmtId="37" fontId="2" fillId="0" borderId="36" xfId="48" applyNumberFormat="1" applyFont="1" applyFill="1" applyBorder="1" applyAlignment="1">
      <alignment/>
    </xf>
    <xf numFmtId="37" fontId="2" fillId="0" borderId="60" xfId="48" applyNumberFormat="1" applyFont="1" applyFill="1" applyBorder="1" applyAlignment="1">
      <alignment horizontal="right"/>
    </xf>
    <xf numFmtId="37" fontId="2" fillId="0" borderId="36" xfId="48" applyNumberFormat="1" applyFont="1" applyFill="1" applyBorder="1" applyAlignment="1">
      <alignment horizontal="right"/>
    </xf>
    <xf numFmtId="3" fontId="2" fillId="0" borderId="33" xfId="48" applyNumberFormat="1" applyFont="1" applyBorder="1" applyAlignment="1">
      <alignment/>
    </xf>
    <xf numFmtId="3" fontId="2" fillId="0" borderId="19" xfId="48" applyNumberFormat="1" applyFont="1" applyFill="1" applyBorder="1" applyAlignment="1">
      <alignment/>
    </xf>
    <xf numFmtId="188" fontId="2" fillId="0" borderId="19" xfId="48" applyNumberFormat="1" applyFont="1" applyBorder="1" applyAlignment="1">
      <alignment/>
    </xf>
    <xf numFmtId="37" fontId="2" fillId="0" borderId="48" xfId="48" applyNumberFormat="1" applyFont="1" applyFill="1" applyBorder="1" applyAlignment="1">
      <alignment/>
    </xf>
    <xf numFmtId="3" fontId="0" fillId="0" borderId="53" xfId="0" applyNumberFormat="1" applyFont="1" applyBorder="1" applyAlignment="1" quotePrefix="1">
      <alignment horizontal="center"/>
    </xf>
    <xf numFmtId="37" fontId="2" fillId="0" borderId="40" xfId="48" applyNumberFormat="1" applyFont="1" applyFill="1" applyBorder="1" applyAlignment="1">
      <alignment/>
    </xf>
    <xf numFmtId="37" fontId="2" fillId="0" borderId="22" xfId="48" applyNumberFormat="1" applyFont="1" applyFill="1" applyBorder="1" applyAlignment="1">
      <alignment/>
    </xf>
    <xf numFmtId="37" fontId="2" fillId="0" borderId="23" xfId="48" applyNumberFormat="1" applyFont="1" applyFill="1" applyBorder="1" applyAlignment="1">
      <alignment horizontal="right"/>
    </xf>
    <xf numFmtId="3" fontId="5" fillId="0" borderId="18" xfId="48" applyNumberFormat="1" applyFont="1" applyFill="1" applyBorder="1" applyAlignment="1">
      <alignment/>
    </xf>
    <xf numFmtId="3" fontId="5" fillId="0" borderId="19" xfId="48" applyNumberFormat="1" applyFont="1" applyFill="1" applyBorder="1" applyAlignment="1">
      <alignment/>
    </xf>
    <xf numFmtId="3" fontId="5" fillId="0" borderId="15" xfId="48" applyNumberFormat="1" applyFont="1" applyFill="1" applyBorder="1" applyAlignment="1">
      <alignment horizontal="right"/>
    </xf>
    <xf numFmtId="195" fontId="0" fillId="0" borderId="63" xfId="48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88" fontId="0" fillId="0" borderId="28" xfId="48" applyNumberFormat="1" applyFont="1" applyBorder="1" applyAlignment="1" quotePrefix="1">
      <alignment/>
    </xf>
    <xf numFmtId="188" fontId="0" fillId="0" borderId="57" xfId="48" applyNumberFormat="1" applyFont="1" applyBorder="1" applyAlignment="1" quotePrefix="1">
      <alignment/>
    </xf>
    <xf numFmtId="188" fontId="0" fillId="0" borderId="54" xfId="48" applyNumberFormat="1" applyFont="1" applyBorder="1" applyAlignment="1" quotePrefix="1">
      <alignment/>
    </xf>
    <xf numFmtId="188" fontId="0" fillId="0" borderId="19" xfId="48" applyNumberFormat="1" applyFont="1" applyBorder="1" applyAlignment="1" quotePrefix="1">
      <alignment/>
    </xf>
    <xf numFmtId="188" fontId="0" fillId="0" borderId="15" xfId="48" applyNumberFormat="1" applyFont="1" applyBorder="1" applyAlignment="1" quotePrefix="1">
      <alignment/>
    </xf>
    <xf numFmtId="0" fontId="0" fillId="0" borderId="57" xfId="48" applyNumberFormat="1" applyFont="1" applyBorder="1" applyAlignment="1" quotePrefix="1">
      <alignment/>
    </xf>
    <xf numFmtId="188" fontId="0" fillId="0" borderId="64" xfId="48" applyNumberFormat="1" applyFont="1" applyBorder="1" applyAlignment="1" quotePrefix="1">
      <alignment/>
    </xf>
    <xf numFmtId="188" fontId="0" fillId="0" borderId="42" xfId="48" applyNumberFormat="1" applyFont="1" applyBorder="1" applyAlignment="1" quotePrefix="1">
      <alignment/>
    </xf>
    <xf numFmtId="188" fontId="0" fillId="0" borderId="44" xfId="48" applyNumberFormat="1" applyFont="1" applyBorder="1" applyAlignment="1" quotePrefix="1">
      <alignment/>
    </xf>
    <xf numFmtId="188" fontId="23" fillId="0" borderId="0" xfId="48" applyNumberFormat="1" applyFont="1" applyBorder="1" applyAlignment="1">
      <alignment/>
    </xf>
    <xf numFmtId="188" fontId="23" fillId="0" borderId="0" xfId="48" applyNumberFormat="1" applyFont="1" applyFill="1" applyBorder="1" applyAlignment="1">
      <alignment/>
    </xf>
    <xf numFmtId="3" fontId="52" fillId="0" borderId="64" xfId="48" applyNumberFormat="1" applyFont="1" applyBorder="1" applyAlignment="1">
      <alignment/>
    </xf>
    <xf numFmtId="3" fontId="52" fillId="0" borderId="39" xfId="48" applyNumberFormat="1" applyFont="1" applyBorder="1" applyAlignment="1">
      <alignment/>
    </xf>
    <xf numFmtId="3" fontId="52" fillId="0" borderId="74" xfId="48" applyNumberFormat="1" applyFont="1" applyBorder="1" applyAlignment="1">
      <alignment/>
    </xf>
    <xf numFmtId="37" fontId="52" fillId="0" borderId="64" xfId="48" applyNumberFormat="1" applyFont="1" applyBorder="1" applyAlignment="1">
      <alignment/>
    </xf>
    <xf numFmtId="37" fontId="52" fillId="0" borderId="39" xfId="48" applyNumberFormat="1" applyFont="1" applyBorder="1" applyAlignment="1">
      <alignment/>
    </xf>
    <xf numFmtId="37" fontId="52" fillId="0" borderId="74" xfId="48" applyNumberFormat="1" applyFont="1" applyBorder="1" applyAlignment="1">
      <alignment/>
    </xf>
    <xf numFmtId="3" fontId="52" fillId="0" borderId="21" xfId="48" applyNumberFormat="1" applyFont="1" applyBorder="1" applyAlignment="1">
      <alignment/>
    </xf>
    <xf numFmtId="3" fontId="52" fillId="0" borderId="25" xfId="48" applyNumberFormat="1" applyFont="1" applyBorder="1" applyAlignment="1">
      <alignment/>
    </xf>
    <xf numFmtId="37" fontId="52" fillId="0" borderId="21" xfId="48" applyNumberFormat="1" applyFont="1" applyBorder="1" applyAlignment="1">
      <alignment/>
    </xf>
    <xf numFmtId="37" fontId="52" fillId="0" borderId="25" xfId="48" applyNumberFormat="1" applyFont="1" applyBorder="1" applyAlignment="1">
      <alignment/>
    </xf>
    <xf numFmtId="0" fontId="54" fillId="0" borderId="16" xfId="0" applyFont="1" applyBorder="1" applyAlignment="1">
      <alignment horizontal="center"/>
    </xf>
    <xf numFmtId="188" fontId="51" fillId="0" borderId="26" xfId="48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3" fontId="54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49" fontId="2" fillId="0" borderId="37" xfId="48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Continuous"/>
    </xf>
    <xf numFmtId="0" fontId="54" fillId="0" borderId="0" xfId="0" applyFont="1" applyBorder="1" applyAlignment="1">
      <alignment horizontal="centerContinuous"/>
    </xf>
    <xf numFmtId="0" fontId="57" fillId="0" borderId="0" xfId="0" applyFont="1" applyAlignment="1">
      <alignment horizontal="centerContinuous"/>
    </xf>
    <xf numFmtId="0" fontId="54" fillId="0" borderId="0" xfId="0" applyFont="1" applyFill="1" applyAlignment="1">
      <alignment horizontal="centerContinuous"/>
    </xf>
    <xf numFmtId="0" fontId="54" fillId="0" borderId="0" xfId="0" applyFont="1" applyFill="1" applyAlignment="1">
      <alignment horizontal="right"/>
    </xf>
    <xf numFmtId="188" fontId="54" fillId="0" borderId="18" xfId="48" applyNumberFormat="1" applyFont="1" applyBorder="1" applyAlignment="1">
      <alignment horizontal="centerContinuous"/>
    </xf>
    <xf numFmtId="188" fontId="54" fillId="0" borderId="15" xfId="48" applyNumberFormat="1" applyFont="1" applyBorder="1" applyAlignment="1">
      <alignment horizontal="centerContinuous"/>
    </xf>
    <xf numFmtId="188" fontId="58" fillId="0" borderId="18" xfId="48" applyNumberFormat="1" applyFont="1" applyBorder="1" applyAlignment="1">
      <alignment horizontal="center"/>
    </xf>
    <xf numFmtId="188" fontId="58" fillId="0" borderId="19" xfId="48" applyNumberFormat="1" applyFont="1" applyBorder="1" applyAlignment="1">
      <alignment horizontal="center"/>
    </xf>
    <xf numFmtId="188" fontId="58" fillId="0" borderId="15" xfId="48" applyNumberFormat="1" applyFont="1" applyBorder="1" applyAlignment="1">
      <alignment horizontal="center"/>
    </xf>
    <xf numFmtId="188" fontId="58" fillId="0" borderId="27" xfId="48" applyNumberFormat="1" applyFont="1" applyBorder="1" applyAlignment="1">
      <alignment horizontal="center"/>
    </xf>
    <xf numFmtId="188" fontId="58" fillId="0" borderId="18" xfId="48" applyNumberFormat="1" applyFont="1" applyFill="1" applyBorder="1" applyAlignment="1">
      <alignment horizontal="center"/>
    </xf>
    <xf numFmtId="188" fontId="58" fillId="0" borderId="19" xfId="48" applyNumberFormat="1" applyFont="1" applyFill="1" applyBorder="1" applyAlignment="1">
      <alignment horizontal="center"/>
    </xf>
    <xf numFmtId="188" fontId="58" fillId="0" borderId="15" xfId="48" applyNumberFormat="1" applyFont="1" applyFill="1" applyBorder="1" applyAlignment="1">
      <alignment horizontal="center"/>
    </xf>
    <xf numFmtId="188" fontId="58" fillId="0" borderId="16" xfId="48" applyNumberFormat="1" applyFont="1" applyFill="1" applyBorder="1" applyAlignment="1">
      <alignment horizontal="center"/>
    </xf>
    <xf numFmtId="188" fontId="58" fillId="0" borderId="52" xfId="48" applyNumberFormat="1" applyFont="1" applyBorder="1" applyAlignment="1">
      <alignment horizontal="center"/>
    </xf>
    <xf numFmtId="188" fontId="54" fillId="0" borderId="57" xfId="48" applyNumberFormat="1" applyFont="1" applyBorder="1" applyAlignment="1">
      <alignment horizontal="center"/>
    </xf>
    <xf numFmtId="188" fontId="54" fillId="0" borderId="28" xfId="48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3" fontId="60" fillId="0" borderId="40" xfId="48" applyNumberFormat="1" applyFont="1" applyBorder="1" applyAlignment="1">
      <alignment/>
    </xf>
    <xf numFmtId="3" fontId="60" fillId="0" borderId="22" xfId="48" applyNumberFormat="1" applyFont="1" applyBorder="1" applyAlignment="1">
      <alignment/>
    </xf>
    <xf numFmtId="3" fontId="60" fillId="0" borderId="23" xfId="48" applyNumberFormat="1" applyFont="1" applyBorder="1" applyAlignment="1">
      <alignment/>
    </xf>
    <xf numFmtId="3" fontId="60" fillId="0" borderId="66" xfId="48" applyNumberFormat="1" applyFont="1" applyBorder="1" applyAlignment="1">
      <alignment/>
    </xf>
    <xf numFmtId="37" fontId="60" fillId="0" borderId="40" xfId="48" applyNumberFormat="1" applyFont="1" applyFill="1" applyBorder="1" applyAlignment="1">
      <alignment/>
    </xf>
    <xf numFmtId="37" fontId="60" fillId="0" borderId="22" xfId="48" applyNumberFormat="1" applyFont="1" applyFill="1" applyBorder="1" applyAlignment="1">
      <alignment/>
    </xf>
    <xf numFmtId="37" fontId="60" fillId="0" borderId="23" xfId="48" applyNumberFormat="1" applyFont="1" applyFill="1" applyBorder="1" applyAlignment="1">
      <alignment horizontal="right"/>
    </xf>
    <xf numFmtId="188" fontId="60" fillId="0" borderId="40" xfId="48" applyNumberFormat="1" applyFont="1" applyFill="1" applyBorder="1" applyAlignment="1">
      <alignment/>
    </xf>
    <xf numFmtId="188" fontId="60" fillId="0" borderId="23" xfId="48" applyNumberFormat="1" applyFont="1" applyBorder="1" applyAlignment="1">
      <alignment/>
    </xf>
    <xf numFmtId="49" fontId="55" fillId="0" borderId="40" xfId="48" applyNumberFormat="1" applyFont="1" applyBorder="1" applyAlignment="1">
      <alignment horizontal="center"/>
    </xf>
    <xf numFmtId="15" fontId="55" fillId="0" borderId="23" xfId="48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3" fontId="60" fillId="0" borderId="32" xfId="48" applyNumberFormat="1" applyFont="1" applyBorder="1" applyAlignment="1">
      <alignment/>
    </xf>
    <xf numFmtId="3" fontId="60" fillId="0" borderId="21" xfId="48" applyNumberFormat="1" applyFont="1" applyBorder="1" applyAlignment="1">
      <alignment/>
    </xf>
    <xf numFmtId="3" fontId="60" fillId="0" borderId="25" xfId="48" applyNumberFormat="1" applyFont="1" applyBorder="1" applyAlignment="1">
      <alignment/>
    </xf>
    <xf numFmtId="3" fontId="60" fillId="0" borderId="37" xfId="48" applyNumberFormat="1" applyFont="1" applyBorder="1" applyAlignment="1">
      <alignment/>
    </xf>
    <xf numFmtId="37" fontId="60" fillId="0" borderId="32" xfId="48" applyNumberFormat="1" applyFont="1" applyFill="1" applyBorder="1" applyAlignment="1">
      <alignment/>
    </xf>
    <xf numFmtId="37" fontId="60" fillId="0" borderId="21" xfId="48" applyNumberFormat="1" applyFont="1" applyFill="1" applyBorder="1" applyAlignment="1">
      <alignment/>
    </xf>
    <xf numFmtId="37" fontId="60" fillId="0" borderId="25" xfId="48" applyNumberFormat="1" applyFont="1" applyFill="1" applyBorder="1" applyAlignment="1">
      <alignment horizontal="right"/>
    </xf>
    <xf numFmtId="188" fontId="60" fillId="0" borderId="32" xfId="48" applyNumberFormat="1" applyFont="1" applyFill="1" applyBorder="1" applyAlignment="1">
      <alignment/>
    </xf>
    <xf numFmtId="188" fontId="60" fillId="0" borderId="25" xfId="48" applyNumberFormat="1" applyFont="1" applyBorder="1" applyAlignment="1">
      <alignment/>
    </xf>
    <xf numFmtId="49" fontId="55" fillId="0" borderId="32" xfId="48" applyNumberFormat="1" applyFont="1" applyBorder="1" applyAlignment="1">
      <alignment horizontal="center"/>
    </xf>
    <xf numFmtId="15" fontId="55" fillId="0" borderId="25" xfId="48" applyNumberFormat="1" applyFont="1" applyBorder="1" applyAlignment="1">
      <alignment horizontal="center"/>
    </xf>
    <xf numFmtId="0" fontId="59" fillId="0" borderId="20" xfId="0" applyFont="1" applyBorder="1" applyAlignment="1" quotePrefix="1">
      <alignment horizontal="center"/>
    </xf>
    <xf numFmtId="0" fontId="59" fillId="17" borderId="24" xfId="0" applyFont="1" applyFill="1" applyBorder="1" applyAlignment="1">
      <alignment horizontal="center" vertical="center" wrapText="1"/>
    </xf>
    <xf numFmtId="3" fontId="58" fillId="17" borderId="48" xfId="48" applyNumberFormat="1" applyFont="1" applyFill="1" applyBorder="1" applyAlignment="1">
      <alignment/>
    </xf>
    <xf numFmtId="49" fontId="54" fillId="17" borderId="55" xfId="48" applyNumberFormat="1" applyFont="1" applyFill="1" applyBorder="1" applyAlignment="1">
      <alignment horizontal="center" vertical="center" wrapText="1"/>
    </xf>
    <xf numFmtId="0" fontId="54" fillId="17" borderId="82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3" fontId="60" fillId="0" borderId="48" xfId="48" applyNumberFormat="1" applyFont="1" applyBorder="1" applyAlignment="1">
      <alignment/>
    </xf>
    <xf numFmtId="3" fontId="60" fillId="0" borderId="36" xfId="48" applyNumberFormat="1" applyFont="1" applyBorder="1" applyAlignment="1">
      <alignment/>
    </xf>
    <xf numFmtId="3" fontId="60" fillId="0" borderId="60" xfId="48" applyNumberFormat="1" applyFont="1" applyBorder="1" applyAlignment="1">
      <alignment/>
    </xf>
    <xf numFmtId="3" fontId="60" fillId="0" borderId="38" xfId="48" applyNumberFormat="1" applyFont="1" applyBorder="1" applyAlignment="1">
      <alignment/>
    </xf>
    <xf numFmtId="37" fontId="60" fillId="0" borderId="48" xfId="48" applyNumberFormat="1" applyFont="1" applyFill="1" applyBorder="1" applyAlignment="1">
      <alignment/>
    </xf>
    <xf numFmtId="37" fontId="60" fillId="0" borderId="36" xfId="48" applyNumberFormat="1" applyFont="1" applyFill="1" applyBorder="1" applyAlignment="1">
      <alignment/>
    </xf>
    <xf numFmtId="37" fontId="60" fillId="0" borderId="60" xfId="48" applyNumberFormat="1" applyFont="1" applyFill="1" applyBorder="1" applyAlignment="1">
      <alignment horizontal="right"/>
    </xf>
    <xf numFmtId="188" fontId="60" fillId="0" borderId="48" xfId="48" applyNumberFormat="1" applyFont="1" applyFill="1" applyBorder="1" applyAlignment="1">
      <alignment/>
    </xf>
    <xf numFmtId="188" fontId="60" fillId="0" borderId="60" xfId="48" applyNumberFormat="1" applyFont="1" applyBorder="1" applyAlignment="1">
      <alignment/>
    </xf>
    <xf numFmtId="0" fontId="56" fillId="0" borderId="41" xfId="0" applyFont="1" applyBorder="1" applyAlignment="1">
      <alignment horizontal="center"/>
    </xf>
    <xf numFmtId="3" fontId="58" fillId="0" borderId="48" xfId="48" applyNumberFormat="1" applyFont="1" applyBorder="1" applyAlignment="1">
      <alignment/>
    </xf>
    <xf numFmtId="3" fontId="58" fillId="0" borderId="36" xfId="48" applyNumberFormat="1" applyFont="1" applyBorder="1" applyAlignment="1">
      <alignment/>
    </xf>
    <xf numFmtId="3" fontId="58" fillId="0" borderId="60" xfId="48" applyNumberFormat="1" applyFont="1" applyBorder="1" applyAlignment="1">
      <alignment/>
    </xf>
    <xf numFmtId="3" fontId="58" fillId="0" borderId="38" xfId="48" applyNumberFormat="1" applyFont="1" applyBorder="1" applyAlignment="1">
      <alignment/>
    </xf>
    <xf numFmtId="3" fontId="58" fillId="0" borderId="48" xfId="48" applyNumberFormat="1" applyFont="1" applyFill="1" applyBorder="1" applyAlignment="1">
      <alignment/>
    </xf>
    <xf numFmtId="3" fontId="58" fillId="0" borderId="36" xfId="48" applyNumberFormat="1" applyFont="1" applyFill="1" applyBorder="1" applyAlignment="1">
      <alignment/>
    </xf>
    <xf numFmtId="3" fontId="58" fillId="0" borderId="60" xfId="48" applyNumberFormat="1" applyFont="1" applyFill="1" applyBorder="1" applyAlignment="1">
      <alignment horizontal="right"/>
    </xf>
    <xf numFmtId="49" fontId="55" fillId="0" borderId="48" xfId="48" applyNumberFormat="1" applyFont="1" applyBorder="1" applyAlignment="1">
      <alignment horizontal="center"/>
    </xf>
    <xf numFmtId="15" fontId="55" fillId="0" borderId="36" xfId="48" applyNumberFormat="1" applyFont="1" applyBorder="1" applyAlignment="1">
      <alignment horizontal="center"/>
    </xf>
    <xf numFmtId="0" fontId="56" fillId="0" borderId="11" xfId="0" applyFont="1" applyBorder="1" applyAlignment="1" quotePrefix="1">
      <alignment horizontal="center"/>
    </xf>
    <xf numFmtId="3" fontId="60" fillId="0" borderId="46" xfId="48" applyNumberFormat="1" applyFont="1" applyBorder="1" applyAlignment="1">
      <alignment/>
    </xf>
    <xf numFmtId="3" fontId="60" fillId="0" borderId="29" xfId="48" applyNumberFormat="1" applyFont="1" applyBorder="1" applyAlignment="1">
      <alignment/>
    </xf>
    <xf numFmtId="3" fontId="60" fillId="0" borderId="30" xfId="48" applyNumberFormat="1" applyFont="1" applyBorder="1" applyAlignment="1">
      <alignment/>
    </xf>
    <xf numFmtId="37" fontId="60" fillId="0" borderId="83" xfId="48" applyNumberFormat="1" applyFont="1" applyFill="1" applyBorder="1" applyAlignment="1">
      <alignment/>
    </xf>
    <xf numFmtId="37" fontId="60" fillId="0" borderId="29" xfId="48" applyNumberFormat="1" applyFont="1" applyFill="1" applyBorder="1" applyAlignment="1">
      <alignment/>
    </xf>
    <xf numFmtId="37" fontId="60" fillId="0" borderId="84" xfId="48" applyNumberFormat="1" applyFont="1" applyFill="1" applyBorder="1" applyAlignment="1">
      <alignment horizontal="right"/>
    </xf>
    <xf numFmtId="188" fontId="60" fillId="0" borderId="46" xfId="48" applyNumberFormat="1" applyFont="1" applyFill="1" applyBorder="1" applyAlignment="1">
      <alignment/>
    </xf>
    <xf numFmtId="188" fontId="60" fillId="0" borderId="30" xfId="48" applyNumberFormat="1" applyFont="1" applyBorder="1" applyAlignment="1">
      <alignment/>
    </xf>
    <xf numFmtId="0" fontId="56" fillId="0" borderId="20" xfId="0" applyFont="1" applyBorder="1" applyAlignment="1" quotePrefix="1">
      <alignment horizontal="center"/>
    </xf>
    <xf numFmtId="3" fontId="60" fillId="0" borderId="34" xfId="48" applyNumberFormat="1" applyFont="1" applyFill="1" applyBorder="1" applyAlignment="1">
      <alignment horizontal="right"/>
    </xf>
    <xf numFmtId="3" fontId="60" fillId="0" borderId="21" xfId="48" applyNumberFormat="1" applyFont="1" applyFill="1" applyBorder="1" applyAlignment="1">
      <alignment horizontal="right"/>
    </xf>
    <xf numFmtId="3" fontId="60" fillId="0" borderId="80" xfId="48" applyNumberFormat="1" applyFont="1" applyFill="1" applyBorder="1" applyAlignment="1">
      <alignment horizontal="right"/>
    </xf>
    <xf numFmtId="0" fontId="56" fillId="0" borderId="32" xfId="0" applyFont="1" applyBorder="1" applyAlignment="1" quotePrefix="1">
      <alignment horizontal="center"/>
    </xf>
    <xf numFmtId="188" fontId="60" fillId="0" borderId="21" xfId="48" applyNumberFormat="1" applyFont="1" applyFill="1" applyBorder="1" applyAlignment="1">
      <alignment/>
    </xf>
    <xf numFmtId="188" fontId="60" fillId="0" borderId="21" xfId="48" applyNumberFormat="1" applyFont="1" applyBorder="1" applyAlignment="1">
      <alignment/>
    </xf>
    <xf numFmtId="0" fontId="56" fillId="0" borderId="53" xfId="0" applyFont="1" applyBorder="1" applyAlignment="1">
      <alignment horizontal="center"/>
    </xf>
    <xf numFmtId="3" fontId="58" fillId="0" borderId="64" xfId="48" applyNumberFormat="1" applyFont="1" applyBorder="1" applyAlignment="1">
      <alignment/>
    </xf>
    <xf numFmtId="3" fontId="58" fillId="0" borderId="64" xfId="48" applyNumberFormat="1" applyFont="1" applyFill="1" applyBorder="1" applyAlignment="1">
      <alignment/>
    </xf>
    <xf numFmtId="188" fontId="60" fillId="0" borderId="0" xfId="48" applyNumberFormat="1" applyFont="1" applyBorder="1" applyAlignment="1">
      <alignment/>
    </xf>
    <xf numFmtId="49" fontId="54" fillId="0" borderId="70" xfId="48" applyNumberFormat="1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/>
    </xf>
    <xf numFmtId="3" fontId="58" fillId="0" borderId="18" xfId="48" applyNumberFormat="1" applyFont="1" applyBorder="1" applyAlignment="1">
      <alignment/>
    </xf>
    <xf numFmtId="3" fontId="58" fillId="0" borderId="18" xfId="48" applyNumberFormat="1" applyFont="1" applyFill="1" applyBorder="1" applyAlignment="1">
      <alignment/>
    </xf>
    <xf numFmtId="3" fontId="58" fillId="0" borderId="42" xfId="48" applyNumberFormat="1" applyFont="1" applyFill="1" applyBorder="1" applyAlignment="1">
      <alignment/>
    </xf>
    <xf numFmtId="3" fontId="58" fillId="0" borderId="42" xfId="48" applyNumberFormat="1" applyFont="1" applyBorder="1" applyAlignment="1">
      <alignment/>
    </xf>
    <xf numFmtId="3" fontId="54" fillId="0" borderId="42" xfId="48" applyNumberFormat="1" applyFont="1" applyBorder="1" applyAlignment="1">
      <alignment/>
    </xf>
    <xf numFmtId="3" fontId="54" fillId="0" borderId="44" xfId="48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188" fontId="58" fillId="0" borderId="0" xfId="48" applyNumberFormat="1" applyFont="1" applyBorder="1" applyAlignment="1">
      <alignment/>
    </xf>
    <xf numFmtId="188" fontId="58" fillId="0" borderId="0" xfId="48" applyNumberFormat="1" applyFont="1" applyFill="1" applyBorder="1" applyAlignment="1">
      <alignment/>
    </xf>
    <xf numFmtId="188" fontId="58" fillId="0" borderId="0" xfId="48" applyNumberFormat="1" applyFont="1" applyFill="1" applyBorder="1" applyAlignment="1">
      <alignment horizontal="right"/>
    </xf>
    <xf numFmtId="188" fontId="54" fillId="0" borderId="0" xfId="48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188" fontId="62" fillId="0" borderId="0" xfId="48" applyNumberFormat="1" applyFont="1" applyBorder="1" applyAlignment="1">
      <alignment/>
    </xf>
    <xf numFmtId="188" fontId="62" fillId="0" borderId="0" xfId="48" applyNumberFormat="1" applyFont="1" applyFill="1" applyBorder="1" applyAlignment="1">
      <alignment/>
    </xf>
    <xf numFmtId="188" fontId="62" fillId="0" borderId="0" xfId="48" applyNumberFormat="1" applyFont="1" applyFill="1" applyBorder="1" applyAlignment="1">
      <alignment horizontal="right"/>
    </xf>
    <xf numFmtId="188" fontId="63" fillId="0" borderId="0" xfId="48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8" fontId="65" fillId="0" borderId="0" xfId="48" applyNumberFormat="1" applyFont="1" applyBorder="1" applyAlignment="1">
      <alignment/>
    </xf>
    <xf numFmtId="188" fontId="66" fillId="0" borderId="0" xfId="48" applyNumberFormat="1" applyFont="1" applyBorder="1" applyAlignment="1">
      <alignment/>
    </xf>
    <xf numFmtId="188" fontId="58" fillId="0" borderId="0" xfId="48" applyNumberFormat="1" applyFont="1" applyFill="1" applyBorder="1" applyAlignment="1">
      <alignment/>
    </xf>
    <xf numFmtId="188" fontId="59" fillId="0" borderId="0" xfId="48" applyNumberFormat="1" applyFont="1" applyFill="1" applyBorder="1" applyAlignment="1">
      <alignment/>
    </xf>
    <xf numFmtId="0" fontId="58" fillId="0" borderId="0" xfId="0" applyFont="1" applyFill="1" applyAlignment="1">
      <alignment/>
    </xf>
    <xf numFmtId="188" fontId="59" fillId="0" borderId="0" xfId="48" applyNumberFormat="1" applyFont="1" applyFill="1" applyBorder="1" applyAlignment="1">
      <alignment/>
    </xf>
    <xf numFmtId="0" fontId="58" fillId="0" borderId="0" xfId="0" applyFont="1" applyFill="1" applyAlignment="1">
      <alignment horizontal="left"/>
    </xf>
    <xf numFmtId="0" fontId="58" fillId="0" borderId="0" xfId="0" applyFont="1" applyAlignment="1">
      <alignment horizontal="right"/>
    </xf>
    <xf numFmtId="17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88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right"/>
    </xf>
    <xf numFmtId="0" fontId="54" fillId="0" borderId="0" xfId="0" applyFont="1" applyAlignment="1">
      <alignment/>
    </xf>
    <xf numFmtId="188" fontId="55" fillId="0" borderId="0" xfId="0" applyNumberFormat="1" applyFont="1" applyAlignment="1">
      <alignment/>
    </xf>
    <xf numFmtId="188" fontId="5" fillId="0" borderId="19" xfId="48" applyNumberFormat="1" applyFont="1" applyBorder="1" applyAlignment="1">
      <alignment/>
    </xf>
    <xf numFmtId="188" fontId="7" fillId="0" borderId="19" xfId="48" applyNumberFormat="1" applyFont="1" applyBorder="1" applyAlignment="1">
      <alignment/>
    </xf>
    <xf numFmtId="188" fontId="7" fillId="0" borderId="15" xfId="48" applyNumberFormat="1" applyFont="1" applyBorder="1" applyAlignment="1">
      <alignment/>
    </xf>
    <xf numFmtId="49" fontId="8" fillId="0" borderId="48" xfId="48" applyNumberFormat="1" applyFont="1" applyBorder="1" applyAlignment="1">
      <alignment horizontal="center" wrapText="1"/>
    </xf>
    <xf numFmtId="188" fontId="2" fillId="0" borderId="66" xfId="48" applyNumberFormat="1" applyFont="1" applyBorder="1" applyAlignment="1">
      <alignment/>
    </xf>
    <xf numFmtId="49" fontId="8" fillId="0" borderId="18" xfId="48" applyNumberFormat="1" applyFont="1" applyBorder="1" applyAlignment="1">
      <alignment horizontal="center"/>
    </xf>
    <xf numFmtId="15" fontId="8" fillId="0" borderId="15" xfId="48" applyNumberFormat="1" applyFont="1" applyBorder="1" applyAlignment="1">
      <alignment horizontal="center"/>
    </xf>
    <xf numFmtId="188" fontId="5" fillId="0" borderId="49" xfId="48" applyNumberFormat="1" applyFont="1" applyFill="1" applyBorder="1" applyAlignment="1">
      <alignment horizontal="center"/>
    </xf>
    <xf numFmtId="37" fontId="2" fillId="0" borderId="34" xfId="48" applyNumberFormat="1" applyFont="1" applyFill="1" applyBorder="1" applyAlignment="1">
      <alignment/>
    </xf>
    <xf numFmtId="37" fontId="2" fillId="0" borderId="35" xfId="48" applyNumberFormat="1" applyFont="1" applyFill="1" applyBorder="1" applyAlignment="1">
      <alignment/>
    </xf>
    <xf numFmtId="3" fontId="5" fillId="0" borderId="33" xfId="48" applyNumberFormat="1" applyFont="1" applyFill="1" applyBorder="1" applyAlignment="1">
      <alignment/>
    </xf>
    <xf numFmtId="37" fontId="2" fillId="0" borderId="67" xfId="48" applyNumberFormat="1" applyFont="1" applyFill="1" applyBorder="1" applyAlignment="1">
      <alignment/>
    </xf>
    <xf numFmtId="3" fontId="5" fillId="0" borderId="85" xfId="48" applyNumberFormat="1" applyFont="1" applyBorder="1" applyAlignment="1">
      <alignment/>
    </xf>
    <xf numFmtId="188" fontId="5" fillId="0" borderId="33" xfId="48" applyNumberFormat="1" applyFont="1" applyBorder="1" applyAlignment="1">
      <alignment/>
    </xf>
    <xf numFmtId="188" fontId="5" fillId="25" borderId="28" xfId="48" applyNumberFormat="1" applyFont="1" applyFill="1" applyBorder="1" applyAlignment="1">
      <alignment horizontal="center"/>
    </xf>
    <xf numFmtId="3" fontId="2" fillId="25" borderId="25" xfId="48" applyNumberFormat="1" applyFont="1" applyFill="1" applyBorder="1" applyAlignment="1">
      <alignment/>
    </xf>
    <xf numFmtId="3" fontId="2" fillId="25" borderId="60" xfId="48" applyNumberFormat="1" applyFont="1" applyFill="1" applyBorder="1" applyAlignment="1">
      <alignment/>
    </xf>
    <xf numFmtId="3" fontId="5" fillId="25" borderId="15" xfId="48" applyNumberFormat="1" applyFont="1" applyFill="1" applyBorder="1" applyAlignment="1">
      <alignment/>
    </xf>
    <xf numFmtId="3" fontId="2" fillId="25" borderId="23" xfId="48" applyNumberFormat="1" applyFont="1" applyFill="1" applyBorder="1" applyAlignment="1">
      <alignment/>
    </xf>
    <xf numFmtId="3" fontId="2" fillId="0" borderId="70" xfId="48" applyNumberFormat="1" applyFont="1" applyBorder="1" applyAlignment="1">
      <alignment/>
    </xf>
    <xf numFmtId="3" fontId="5" fillId="0" borderId="41" xfId="48" applyNumberFormat="1" applyFont="1" applyBorder="1" applyAlignment="1">
      <alignment/>
    </xf>
    <xf numFmtId="188" fontId="5" fillId="0" borderId="18" xfId="48" applyNumberFormat="1" applyFont="1" applyBorder="1" applyAlignment="1">
      <alignment/>
    </xf>
    <xf numFmtId="188" fontId="5" fillId="0" borderId="15" xfId="48" applyNumberFormat="1" applyFon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3" fontId="0" fillId="0" borderId="70" xfId="0" applyNumberFormat="1" applyFont="1" applyBorder="1" applyAlignment="1" quotePrefix="1">
      <alignment horizontal="center"/>
    </xf>
    <xf numFmtId="0" fontId="3" fillId="0" borderId="78" xfId="0" applyFont="1" applyBorder="1" applyAlignment="1">
      <alignment horizontal="center"/>
    </xf>
    <xf numFmtId="0" fontId="51" fillId="0" borderId="0" xfId="0" applyFont="1" applyAlignment="1">
      <alignment horizontal="centerContinuous"/>
    </xf>
    <xf numFmtId="0" fontId="60" fillId="0" borderId="0" xfId="0" applyFont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60" fillId="0" borderId="0" xfId="0" applyFont="1" applyAlignment="1">
      <alignment/>
    </xf>
    <xf numFmtId="0" fontId="55" fillId="0" borderId="0" xfId="0" applyFont="1" applyAlignment="1">
      <alignment horizontal="centerContinuous"/>
    </xf>
    <xf numFmtId="0" fontId="51" fillId="0" borderId="0" xfId="0" applyFont="1" applyFill="1" applyAlignment="1">
      <alignment horizontal="right"/>
    </xf>
    <xf numFmtId="0" fontId="55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188" fontId="54" fillId="0" borderId="16" xfId="48" applyNumberFormat="1" applyFont="1" applyBorder="1" applyAlignment="1">
      <alignment horizontal="centerContinuous"/>
    </xf>
    <xf numFmtId="188" fontId="54" fillId="0" borderId="22" xfId="48" applyNumberFormat="1" applyFont="1" applyBorder="1" applyAlignment="1">
      <alignment horizontal="center"/>
    </xf>
    <xf numFmtId="188" fontId="54" fillId="0" borderId="23" xfId="48" applyNumberFormat="1" applyFont="1" applyBorder="1" applyAlignment="1">
      <alignment horizontal="center"/>
    </xf>
    <xf numFmtId="188" fontId="54" fillId="0" borderId="49" xfId="48" applyNumberFormat="1" applyFont="1" applyBorder="1" applyAlignment="1">
      <alignment horizontal="center"/>
    </xf>
    <xf numFmtId="188" fontId="54" fillId="0" borderId="51" xfId="48" applyNumberFormat="1" applyFont="1" applyBorder="1" applyAlignment="1">
      <alignment horizontal="center"/>
    </xf>
    <xf numFmtId="188" fontId="54" fillId="0" borderId="26" xfId="48" applyNumberFormat="1" applyFont="1" applyBorder="1" applyAlignment="1">
      <alignment horizontal="center"/>
    </xf>
    <xf numFmtId="188" fontId="54" fillId="0" borderId="57" xfId="48" applyNumberFormat="1" applyFont="1" applyFill="1" applyBorder="1" applyAlignment="1">
      <alignment horizontal="center"/>
    </xf>
    <xf numFmtId="188" fontId="54" fillId="0" borderId="50" xfId="48" applyNumberFormat="1" applyFont="1" applyFill="1" applyBorder="1" applyAlignment="1">
      <alignment horizontal="center"/>
    </xf>
    <xf numFmtId="188" fontId="54" fillId="0" borderId="51" xfId="48" applyNumberFormat="1" applyFont="1" applyFill="1" applyBorder="1" applyAlignment="1">
      <alignment horizontal="center"/>
    </xf>
    <xf numFmtId="188" fontId="54" fillId="0" borderId="16" xfId="48" applyNumberFormat="1" applyFont="1" applyBorder="1" applyAlignment="1">
      <alignment horizontal="center"/>
    </xf>
    <xf numFmtId="188" fontId="54" fillId="0" borderId="15" xfId="48" applyNumberFormat="1" applyFont="1" applyBorder="1" applyAlignment="1">
      <alignment horizontal="center"/>
    </xf>
    <xf numFmtId="3" fontId="55" fillId="0" borderId="21" xfId="48" applyNumberFormat="1" applyFont="1" applyBorder="1" applyAlignment="1">
      <alignment/>
    </xf>
    <xf numFmtId="3" fontId="55" fillId="0" borderId="25" xfId="48" applyNumberFormat="1" applyFont="1" applyBorder="1" applyAlignment="1">
      <alignment/>
    </xf>
    <xf numFmtId="3" fontId="55" fillId="0" borderId="34" xfId="48" applyNumberFormat="1" applyFont="1" applyBorder="1" applyAlignment="1">
      <alignment/>
    </xf>
    <xf numFmtId="3" fontId="55" fillId="0" borderId="37" xfId="48" applyNumberFormat="1" applyFont="1" applyBorder="1" applyAlignment="1">
      <alignment/>
    </xf>
    <xf numFmtId="3" fontId="55" fillId="0" borderId="20" xfId="48" applyNumberFormat="1" applyFont="1" applyBorder="1" applyAlignment="1">
      <alignment/>
    </xf>
    <xf numFmtId="37" fontId="55" fillId="0" borderId="32" xfId="48" applyNumberFormat="1" applyFont="1" applyFill="1" applyBorder="1" applyAlignment="1">
      <alignment/>
    </xf>
    <xf numFmtId="37" fontId="55" fillId="0" borderId="21" xfId="48" applyNumberFormat="1" applyFont="1" applyFill="1" applyBorder="1" applyAlignment="1">
      <alignment/>
    </xf>
    <xf numFmtId="37" fontId="55" fillId="0" borderId="37" xfId="48" applyNumberFormat="1" applyFont="1" applyFill="1" applyBorder="1" applyAlignment="1">
      <alignment horizontal="right"/>
    </xf>
    <xf numFmtId="188" fontId="55" fillId="0" borderId="32" xfId="48" applyNumberFormat="1" applyFont="1" applyBorder="1" applyAlignment="1">
      <alignment/>
    </xf>
    <xf numFmtId="188" fontId="55" fillId="0" borderId="25" xfId="48" applyNumberFormat="1" applyFont="1" applyBorder="1" applyAlignment="1">
      <alignment/>
    </xf>
    <xf numFmtId="3" fontId="54" fillId="0" borderId="21" xfId="48" applyNumberFormat="1" applyFont="1" applyBorder="1" applyAlignment="1">
      <alignment/>
    </xf>
    <xf numFmtId="3" fontId="54" fillId="0" borderId="34" xfId="48" applyNumberFormat="1" applyFont="1" applyBorder="1" applyAlignment="1">
      <alignment/>
    </xf>
    <xf numFmtId="3" fontId="55" fillId="0" borderId="21" xfId="48" applyNumberFormat="1" applyFont="1" applyFill="1" applyBorder="1" applyAlignment="1">
      <alignment/>
    </xf>
    <xf numFmtId="3" fontId="55" fillId="0" borderId="36" xfId="48" applyNumberFormat="1" applyFont="1" applyFill="1" applyBorder="1" applyAlignment="1">
      <alignment/>
    </xf>
    <xf numFmtId="3" fontId="55" fillId="0" borderId="60" xfId="48" applyNumberFormat="1" applyFont="1" applyBorder="1" applyAlignment="1">
      <alignment/>
    </xf>
    <xf numFmtId="3" fontId="54" fillId="0" borderId="15" xfId="48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188" fontId="67" fillId="0" borderId="0" xfId="48" applyNumberFormat="1" applyFont="1" applyBorder="1" applyAlignment="1">
      <alignment/>
    </xf>
    <xf numFmtId="188" fontId="67" fillId="0" borderId="0" xfId="48" applyNumberFormat="1" applyFont="1" applyFill="1" applyBorder="1" applyAlignment="1">
      <alignment/>
    </xf>
    <xf numFmtId="188" fontId="67" fillId="0" borderId="0" xfId="48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188" fontId="55" fillId="0" borderId="0" xfId="48" applyNumberFormat="1" applyFont="1" applyBorder="1" applyAlignment="1">
      <alignment/>
    </xf>
    <xf numFmtId="188" fontId="59" fillId="0" borderId="0" xfId="48" applyNumberFormat="1" applyFont="1" applyBorder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0" fontId="54" fillId="0" borderId="10" xfId="0" applyFont="1" applyBorder="1" applyAlignment="1">
      <alignment horizontal="centerContinuous"/>
    </xf>
    <xf numFmtId="0" fontId="54" fillId="0" borderId="0" xfId="0" applyFont="1" applyAlignment="1">
      <alignment horizontal="right"/>
    </xf>
    <xf numFmtId="0" fontId="54" fillId="0" borderId="12" xfId="0" applyFont="1" applyBorder="1" applyAlignment="1">
      <alignment horizontal="centerContinuous"/>
    </xf>
    <xf numFmtId="0" fontId="54" fillId="0" borderId="13" xfId="0" applyFont="1" applyBorder="1" applyAlignment="1">
      <alignment horizontal="centerContinuous"/>
    </xf>
    <xf numFmtId="0" fontId="54" fillId="0" borderId="14" xfId="0" applyFont="1" applyBorder="1" applyAlignment="1">
      <alignment horizontal="centerContinuous"/>
    </xf>
    <xf numFmtId="0" fontId="54" fillId="0" borderId="14" xfId="0" applyFont="1" applyBorder="1" applyAlignment="1">
      <alignment horizontal="right"/>
    </xf>
    <xf numFmtId="188" fontId="54" fillId="0" borderId="14" xfId="48" applyNumberFormat="1" applyFont="1" applyBorder="1" applyAlignment="1">
      <alignment horizontal="centerContinuous"/>
    </xf>
    <xf numFmtId="0" fontId="55" fillId="0" borderId="20" xfId="0" applyFont="1" applyBorder="1" applyAlignment="1">
      <alignment horizontal="center"/>
    </xf>
    <xf numFmtId="0" fontId="55" fillId="0" borderId="24" xfId="0" applyFont="1" applyBorder="1" applyAlignment="1" quotePrefix="1">
      <alignment horizontal="center"/>
    </xf>
    <xf numFmtId="0" fontId="54" fillId="0" borderId="24" xfId="0" applyFont="1" applyBorder="1" applyAlignment="1">
      <alignment horizontal="center"/>
    </xf>
    <xf numFmtId="0" fontId="55" fillId="0" borderId="20" xfId="0" applyFont="1" applyBorder="1" applyAlignment="1" quotePrefix="1">
      <alignment horizontal="center"/>
    </xf>
    <xf numFmtId="0" fontId="54" fillId="24" borderId="20" xfId="0" applyFont="1" applyFill="1" applyBorder="1" applyAlignment="1">
      <alignment horizontal="center" vertical="center" wrapText="1"/>
    </xf>
    <xf numFmtId="0" fontId="54" fillId="24" borderId="52" xfId="0" applyFont="1" applyFill="1" applyBorder="1" applyAlignment="1">
      <alignment horizontal="center" vertical="center" wrapText="1"/>
    </xf>
    <xf numFmtId="0" fontId="54" fillId="0" borderId="16" xfId="0" applyFont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left"/>
    </xf>
    <xf numFmtId="3" fontId="54" fillId="0" borderId="0" xfId="0" applyNumberFormat="1" applyFont="1" applyAlignment="1">
      <alignment/>
    </xf>
    <xf numFmtId="188" fontId="54" fillId="0" borderId="18" xfId="48" applyNumberFormat="1" applyFont="1" applyBorder="1" applyAlignment="1">
      <alignment horizontal="center"/>
    </xf>
    <xf numFmtId="188" fontId="54" fillId="0" borderId="19" xfId="48" applyNumberFormat="1" applyFont="1" applyBorder="1" applyAlignment="1">
      <alignment horizontal="center"/>
    </xf>
    <xf numFmtId="37" fontId="55" fillId="0" borderId="21" xfId="48" applyNumberFormat="1" applyFont="1" applyBorder="1" applyAlignment="1">
      <alignment/>
    </xf>
    <xf numFmtId="37" fontId="55" fillId="0" borderId="21" xfId="48" applyNumberFormat="1" applyFont="1" applyBorder="1" applyAlignment="1">
      <alignment horizontal="right"/>
    </xf>
    <xf numFmtId="188" fontId="55" fillId="0" borderId="21" xfId="48" applyNumberFormat="1" applyFont="1" applyBorder="1" applyAlignment="1">
      <alignment/>
    </xf>
    <xf numFmtId="49" fontId="55" fillId="0" borderId="22" xfId="48" applyNumberFormat="1" applyFont="1" applyBorder="1" applyAlignment="1">
      <alignment horizontal="center"/>
    </xf>
    <xf numFmtId="49" fontId="55" fillId="0" borderId="21" xfId="48" applyNumberFormat="1" applyFont="1" applyBorder="1" applyAlignment="1">
      <alignment horizontal="center"/>
    </xf>
    <xf numFmtId="3" fontId="54" fillId="0" borderId="21" xfId="48" applyNumberFormat="1" applyFont="1" applyBorder="1" applyAlignment="1">
      <alignment horizontal="right"/>
    </xf>
    <xf numFmtId="3" fontId="54" fillId="24" borderId="21" xfId="48" applyNumberFormat="1" applyFont="1" applyFill="1" applyBorder="1" applyAlignment="1">
      <alignment/>
    </xf>
    <xf numFmtId="188" fontId="54" fillId="24" borderId="51" xfId="48" applyNumberFormat="1" applyFont="1" applyFill="1" applyBorder="1" applyAlignment="1">
      <alignment horizontal="center" vertical="center" wrapText="1"/>
    </xf>
    <xf numFmtId="3" fontId="55" fillId="0" borderId="35" xfId="48" applyNumberFormat="1" applyFont="1" applyBorder="1" applyAlignment="1">
      <alignment/>
    </xf>
    <xf numFmtId="3" fontId="55" fillId="0" borderId="36" xfId="48" applyNumberFormat="1" applyFont="1" applyBorder="1" applyAlignment="1">
      <alignment/>
    </xf>
    <xf numFmtId="37" fontId="55" fillId="0" borderId="36" xfId="48" applyNumberFormat="1" applyFont="1" applyBorder="1" applyAlignment="1">
      <alignment horizontal="right"/>
    </xf>
    <xf numFmtId="37" fontId="55" fillId="0" borderId="36" xfId="48" applyNumberFormat="1" applyFont="1" applyBorder="1" applyAlignment="1">
      <alignment/>
    </xf>
    <xf numFmtId="188" fontId="55" fillId="0" borderId="36" xfId="48" applyNumberFormat="1" applyFont="1" applyBorder="1" applyAlignment="1">
      <alignment/>
    </xf>
    <xf numFmtId="37" fontId="55" fillId="0" borderId="39" xfId="48" applyNumberFormat="1" applyFont="1" applyBorder="1" applyAlignment="1">
      <alignment horizontal="right"/>
    </xf>
    <xf numFmtId="188" fontId="55" fillId="0" borderId="31" xfId="48" applyNumberFormat="1" applyFont="1" applyBorder="1" applyAlignment="1">
      <alignment/>
    </xf>
    <xf numFmtId="3" fontId="54" fillId="0" borderId="33" xfId="48" applyNumberFormat="1" applyFont="1" applyBorder="1" applyAlignment="1">
      <alignment/>
    </xf>
    <xf numFmtId="3" fontId="54" fillId="0" borderId="19" xfId="48" applyNumberFormat="1" applyFont="1" applyBorder="1" applyAlignment="1">
      <alignment/>
    </xf>
    <xf numFmtId="188" fontId="54" fillId="0" borderId="0" xfId="48" applyNumberFormat="1" applyFont="1" applyBorder="1" applyAlignment="1">
      <alignment horizontal="right"/>
    </xf>
    <xf numFmtId="188" fontId="54" fillId="0" borderId="0" xfId="48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88" fontId="54" fillId="0" borderId="33" xfId="48" applyNumberFormat="1" applyFont="1" applyBorder="1" applyAlignment="1">
      <alignment horizontal="center"/>
    </xf>
    <xf numFmtId="3" fontId="54" fillId="24" borderId="34" xfId="48" applyNumberFormat="1" applyFont="1" applyFill="1" applyBorder="1" applyAlignment="1">
      <alignment/>
    </xf>
    <xf numFmtId="3" fontId="54" fillId="0" borderId="35" xfId="48" applyNumberFormat="1" applyFont="1" applyBorder="1" applyAlignment="1">
      <alignment/>
    </xf>
    <xf numFmtId="0" fontId="55" fillId="0" borderId="53" xfId="0" applyFont="1" applyBorder="1" applyAlignment="1">
      <alignment horizontal="center"/>
    </xf>
    <xf numFmtId="0" fontId="52" fillId="0" borderId="0" xfId="0" applyFont="1" applyAlignment="1">
      <alignment horizontal="centerContinuous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centerContinuous"/>
    </xf>
    <xf numFmtId="3" fontId="52" fillId="0" borderId="21" xfId="48" applyNumberFormat="1" applyFont="1" applyBorder="1" applyAlignment="1">
      <alignment/>
    </xf>
    <xf numFmtId="37" fontId="52" fillId="0" borderId="21" xfId="48" applyNumberFormat="1" applyFont="1" applyBorder="1" applyAlignment="1">
      <alignment/>
    </xf>
    <xf numFmtId="188" fontId="52" fillId="0" borderId="21" xfId="48" applyNumberFormat="1" applyFont="1" applyBorder="1" applyAlignment="1">
      <alignment/>
    </xf>
    <xf numFmtId="0" fontId="5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88" fontId="51" fillId="0" borderId="0" xfId="48" applyNumberFormat="1" applyFont="1" applyBorder="1" applyAlignment="1">
      <alignment/>
    </xf>
    <xf numFmtId="188" fontId="51" fillId="0" borderId="0" xfId="48" applyNumberFormat="1" applyFont="1" applyBorder="1" applyAlignment="1">
      <alignment horizontal="right"/>
    </xf>
    <xf numFmtId="188" fontId="52" fillId="0" borderId="0" xfId="48" applyNumberFormat="1" applyFont="1" applyBorder="1" applyAlignment="1">
      <alignment/>
    </xf>
    <xf numFmtId="0" fontId="52" fillId="0" borderId="0" xfId="0" applyFont="1" applyBorder="1" applyAlignment="1">
      <alignment horizontal="centerContinuous"/>
    </xf>
    <xf numFmtId="0" fontId="52" fillId="0" borderId="0" xfId="0" applyFont="1" applyBorder="1" applyAlignment="1">
      <alignment horizontal="right"/>
    </xf>
    <xf numFmtId="188" fontId="51" fillId="0" borderId="43" xfId="48" applyNumberFormat="1" applyFont="1" applyBorder="1" applyAlignment="1">
      <alignment/>
    </xf>
    <xf numFmtId="188" fontId="51" fillId="0" borderId="44" xfId="48" applyNumberFormat="1" applyFont="1" applyBorder="1" applyAlignment="1">
      <alignment/>
    </xf>
    <xf numFmtId="0" fontId="51" fillId="0" borderId="2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3" fontId="52" fillId="0" borderId="32" xfId="48" applyNumberFormat="1" applyFont="1" applyBorder="1" applyAlignment="1">
      <alignment/>
    </xf>
    <xf numFmtId="3" fontId="52" fillId="0" borderId="25" xfId="48" applyNumberFormat="1" applyFont="1" applyBorder="1" applyAlignment="1">
      <alignment/>
    </xf>
    <xf numFmtId="188" fontId="52" fillId="0" borderId="32" xfId="48" applyNumberFormat="1" applyFont="1" applyBorder="1" applyAlignment="1">
      <alignment/>
    </xf>
    <xf numFmtId="188" fontId="51" fillId="0" borderId="42" xfId="48" applyNumberFormat="1" applyFont="1" applyBorder="1" applyAlignment="1">
      <alignment/>
    </xf>
    <xf numFmtId="37" fontId="52" fillId="0" borderId="32" xfId="48" applyNumberFormat="1" applyFont="1" applyBorder="1" applyAlignment="1">
      <alignment/>
    </xf>
    <xf numFmtId="37" fontId="52" fillId="0" borderId="25" xfId="48" applyNumberFormat="1" applyFont="1" applyBorder="1" applyAlignment="1">
      <alignment horizontal="right"/>
    </xf>
    <xf numFmtId="188" fontId="52" fillId="0" borderId="25" xfId="48" applyNumberFormat="1" applyFont="1" applyBorder="1" applyAlignment="1">
      <alignment/>
    </xf>
    <xf numFmtId="188" fontId="51" fillId="0" borderId="40" xfId="48" applyNumberFormat="1" applyFont="1" applyBorder="1" applyAlignment="1">
      <alignment horizontal="center"/>
    </xf>
    <xf numFmtId="188" fontId="51" fillId="0" borderId="22" xfId="48" applyNumberFormat="1" applyFont="1" applyBorder="1" applyAlignment="1">
      <alignment horizontal="center"/>
    </xf>
    <xf numFmtId="188" fontId="51" fillId="0" borderId="23" xfId="48" applyNumberFormat="1" applyFont="1" applyBorder="1" applyAlignment="1">
      <alignment horizontal="center"/>
    </xf>
    <xf numFmtId="188" fontId="51" fillId="0" borderId="23" xfId="48" applyNumberFormat="1" applyFont="1" applyBorder="1" applyAlignment="1">
      <alignment horizontal="right"/>
    </xf>
    <xf numFmtId="0" fontId="51" fillId="0" borderId="18" xfId="0" applyFont="1" applyBorder="1" applyAlignment="1">
      <alignment horizontal="centerContinuous"/>
    </xf>
    <xf numFmtId="0" fontId="51" fillId="0" borderId="19" xfId="0" applyFont="1" applyBorder="1" applyAlignment="1">
      <alignment horizontal="centerContinuous"/>
    </xf>
    <xf numFmtId="0" fontId="51" fillId="0" borderId="15" xfId="0" applyFont="1" applyBorder="1" applyAlignment="1">
      <alignment horizontal="centerContinuous"/>
    </xf>
    <xf numFmtId="188" fontId="54" fillId="0" borderId="83" xfId="48" applyNumberFormat="1" applyFont="1" applyBorder="1" applyAlignment="1">
      <alignment horizontal="centerContinuous"/>
    </xf>
    <xf numFmtId="188" fontId="54" fillId="0" borderId="30" xfId="48" applyNumberFormat="1" applyFont="1" applyBorder="1" applyAlignment="1">
      <alignment horizontal="centerContinuous"/>
    </xf>
    <xf numFmtId="188" fontId="54" fillId="0" borderId="34" xfId="48" applyNumberFormat="1" applyFont="1" applyBorder="1" applyAlignment="1">
      <alignment horizontal="center"/>
    </xf>
    <xf numFmtId="188" fontId="54" fillId="0" borderId="25" xfId="48" applyNumberFormat="1" applyFont="1" applyBorder="1" applyAlignment="1">
      <alignment horizontal="center"/>
    </xf>
    <xf numFmtId="49" fontId="55" fillId="0" borderId="34" xfId="48" applyNumberFormat="1" applyFont="1" applyBorder="1" applyAlignment="1">
      <alignment horizontal="center"/>
    </xf>
    <xf numFmtId="188" fontId="54" fillId="0" borderId="47" xfId="48" applyNumberFormat="1" applyFont="1" applyBorder="1" applyAlignment="1">
      <alignment/>
    </xf>
    <xf numFmtId="188" fontId="54" fillId="0" borderId="44" xfId="48" applyNumberFormat="1" applyFont="1" applyBorder="1" applyAlignment="1">
      <alignment/>
    </xf>
    <xf numFmtId="0" fontId="51" fillId="24" borderId="20" xfId="0" applyFont="1" applyFill="1" applyBorder="1" applyAlignment="1">
      <alignment horizontal="center"/>
    </xf>
    <xf numFmtId="3" fontId="51" fillId="24" borderId="32" xfId="48" applyNumberFormat="1" applyFont="1" applyFill="1" applyBorder="1" applyAlignment="1">
      <alignment/>
    </xf>
    <xf numFmtId="3" fontId="51" fillId="24" borderId="21" xfId="48" applyNumberFormat="1" applyFont="1" applyFill="1" applyBorder="1" applyAlignment="1">
      <alignment/>
    </xf>
    <xf numFmtId="3" fontId="51" fillId="24" borderId="25" xfId="48" applyNumberFormat="1" applyFont="1" applyFill="1" applyBorder="1" applyAlignment="1">
      <alignment/>
    </xf>
    <xf numFmtId="3" fontId="51" fillId="24" borderId="25" xfId="48" applyNumberFormat="1" applyFont="1" applyFill="1" applyBorder="1" applyAlignment="1">
      <alignment horizontal="right"/>
    </xf>
    <xf numFmtId="49" fontId="55" fillId="24" borderId="34" xfId="48" applyNumberFormat="1" applyFont="1" applyFill="1" applyBorder="1" applyAlignment="1">
      <alignment horizontal="center"/>
    </xf>
    <xf numFmtId="15" fontId="55" fillId="24" borderId="25" xfId="48" applyNumberFormat="1" applyFont="1" applyFill="1" applyBorder="1" applyAlignment="1">
      <alignment horizontal="center"/>
    </xf>
    <xf numFmtId="188" fontId="51" fillId="24" borderId="32" xfId="48" applyNumberFormat="1" applyFont="1" applyFill="1" applyBorder="1" applyAlignment="1">
      <alignment/>
    </xf>
    <xf numFmtId="188" fontId="52" fillId="24" borderId="32" xfId="48" applyNumberFormat="1" applyFont="1" applyFill="1" applyBorder="1" applyAlignment="1">
      <alignment/>
    </xf>
    <xf numFmtId="188" fontId="52" fillId="24" borderId="25" xfId="48" applyNumberFormat="1" applyFont="1" applyFill="1" applyBorder="1" applyAlignment="1">
      <alignment/>
    </xf>
    <xf numFmtId="49" fontId="55" fillId="24" borderId="34" xfId="48" applyNumberFormat="1" applyFont="1" applyFill="1" applyBorder="1" applyAlignment="1">
      <alignment horizontal="center" wrapText="1"/>
    </xf>
    <xf numFmtId="0" fontId="55" fillId="24" borderId="25" xfId="0" applyFont="1" applyFill="1" applyBorder="1" applyAlignment="1">
      <alignment horizontal="center" wrapText="1"/>
    </xf>
    <xf numFmtId="0" fontId="55" fillId="0" borderId="54" xfId="0" applyFont="1" applyBorder="1" applyAlignment="1">
      <alignment horizontal="center" wrapText="1"/>
    </xf>
    <xf numFmtId="3" fontId="55" fillId="0" borderId="38" xfId="48" applyNumberFormat="1" applyFont="1" applyBorder="1" applyAlignment="1">
      <alignment/>
    </xf>
    <xf numFmtId="3" fontId="55" fillId="0" borderId="24" xfId="48" applyNumberFormat="1" applyFont="1" applyBorder="1" applyAlignment="1">
      <alignment/>
    </xf>
    <xf numFmtId="37" fontId="55" fillId="0" borderId="48" xfId="48" applyNumberFormat="1" applyFont="1" applyFill="1" applyBorder="1" applyAlignment="1">
      <alignment/>
    </xf>
    <xf numFmtId="37" fontId="55" fillId="0" borderId="36" xfId="48" applyNumberFormat="1" applyFont="1" applyFill="1" applyBorder="1" applyAlignment="1">
      <alignment/>
    </xf>
    <xf numFmtId="37" fontId="55" fillId="0" borderId="38" xfId="48" applyNumberFormat="1" applyFont="1" applyFill="1" applyBorder="1" applyAlignment="1">
      <alignment horizontal="right"/>
    </xf>
    <xf numFmtId="188" fontId="55" fillId="0" borderId="48" xfId="48" applyNumberFormat="1" applyFont="1" applyBorder="1" applyAlignment="1">
      <alignment/>
    </xf>
    <xf numFmtId="188" fontId="55" fillId="0" borderId="60" xfId="48" applyNumberFormat="1" applyFont="1" applyBorder="1" applyAlignment="1">
      <alignment/>
    </xf>
    <xf numFmtId="3" fontId="54" fillId="0" borderId="29" xfId="48" applyNumberFormat="1" applyFont="1" applyBorder="1" applyAlignment="1">
      <alignment/>
    </xf>
    <xf numFmtId="3" fontId="54" fillId="0" borderId="30" xfId="48" applyNumberFormat="1" applyFont="1" applyBorder="1" applyAlignment="1">
      <alignment/>
    </xf>
    <xf numFmtId="3" fontId="54" fillId="0" borderId="83" xfId="48" applyNumberFormat="1" applyFont="1" applyBorder="1" applyAlignment="1">
      <alignment/>
    </xf>
    <xf numFmtId="3" fontId="54" fillId="0" borderId="29" xfId="48" applyNumberFormat="1" applyFont="1" applyFill="1" applyBorder="1" applyAlignment="1">
      <alignment/>
    </xf>
    <xf numFmtId="49" fontId="55" fillId="0" borderId="39" xfId="48" applyNumberFormat="1" applyFont="1" applyBorder="1" applyAlignment="1">
      <alignment horizontal="center" wrapText="1"/>
    </xf>
    <xf numFmtId="37" fontId="55" fillId="0" borderId="21" xfId="48" applyNumberFormat="1" applyFont="1" applyFill="1" applyBorder="1" applyAlignment="1">
      <alignment horizontal="right"/>
    </xf>
    <xf numFmtId="3" fontId="54" fillId="0" borderId="29" xfId="48" applyNumberFormat="1" applyFont="1" applyFill="1" applyBorder="1" applyAlignment="1">
      <alignment horizontal="right"/>
    </xf>
    <xf numFmtId="37" fontId="55" fillId="0" borderId="36" xfId="48" applyNumberFormat="1" applyFont="1" applyFill="1" applyBorder="1" applyAlignment="1">
      <alignment horizontal="right"/>
    </xf>
    <xf numFmtId="3" fontId="54" fillId="0" borderId="50" xfId="48" applyNumberFormat="1" applyFont="1" applyBorder="1" applyAlignment="1">
      <alignment/>
    </xf>
    <xf numFmtId="3" fontId="54" fillId="0" borderId="50" xfId="48" applyNumberFormat="1" applyFont="1" applyFill="1" applyBorder="1" applyAlignment="1">
      <alignment/>
    </xf>
    <xf numFmtId="3" fontId="54" fillId="0" borderId="28" xfId="48" applyNumberFormat="1" applyFont="1" applyBorder="1" applyAlignment="1">
      <alignment/>
    </xf>
    <xf numFmtId="188" fontId="54" fillId="0" borderId="19" xfId="48" applyNumberFormat="1" applyFont="1" applyBorder="1" applyAlignment="1">
      <alignment/>
    </xf>
    <xf numFmtId="188" fontId="55" fillId="0" borderId="15" xfId="48" applyNumberFormat="1" applyFont="1" applyBorder="1" applyAlignment="1">
      <alignment/>
    </xf>
    <xf numFmtId="188" fontId="54" fillId="0" borderId="67" xfId="48" applyNumberFormat="1" applyFont="1" applyBorder="1" applyAlignment="1">
      <alignment horizontal="center"/>
    </xf>
    <xf numFmtId="3" fontId="54" fillId="0" borderId="49" xfId="48" applyNumberFormat="1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11" xfId="0" applyFont="1" applyBorder="1" applyAlignment="1">
      <alignment horizontal="center"/>
    </xf>
    <xf numFmtId="3" fontId="54" fillId="0" borderId="20" xfId="0" applyNumberFormat="1" applyFont="1" applyBorder="1" applyAlignment="1" quotePrefix="1">
      <alignment horizontal="center"/>
    </xf>
    <xf numFmtId="0" fontId="54" fillId="0" borderId="20" xfId="0" applyFont="1" applyBorder="1" applyAlignment="1" quotePrefix="1">
      <alignment horizontal="center"/>
    </xf>
    <xf numFmtId="0" fontId="54" fillId="0" borderId="24" xfId="0" applyFont="1" applyBorder="1" applyAlignment="1" quotePrefix="1">
      <alignment horizontal="center"/>
    </xf>
    <xf numFmtId="0" fontId="54" fillId="0" borderId="26" xfId="0" applyFont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3" fontId="3" fillId="22" borderId="32" xfId="48" applyNumberFormat="1" applyFont="1" applyFill="1" applyBorder="1" applyAlignment="1">
      <alignment/>
    </xf>
    <xf numFmtId="3" fontId="3" fillId="22" borderId="21" xfId="48" applyNumberFormat="1" applyFont="1" applyFill="1" applyBorder="1" applyAlignment="1">
      <alignment/>
    </xf>
    <xf numFmtId="3" fontId="3" fillId="22" borderId="25" xfId="48" applyNumberFormat="1" applyFont="1" applyFill="1" applyBorder="1" applyAlignment="1">
      <alignment/>
    </xf>
    <xf numFmtId="3" fontId="3" fillId="22" borderId="25" xfId="48" applyNumberFormat="1" applyFont="1" applyFill="1" applyBorder="1" applyAlignment="1">
      <alignment horizontal="right"/>
    </xf>
    <xf numFmtId="49" fontId="0" fillId="22" borderId="32" xfId="48" applyNumberFormat="1" applyFont="1" applyFill="1" applyBorder="1" applyAlignment="1">
      <alignment horizontal="center"/>
    </xf>
    <xf numFmtId="15" fontId="0" fillId="22" borderId="25" xfId="48" applyNumberFormat="1" applyFont="1" applyFill="1" applyBorder="1" applyAlignment="1">
      <alignment horizontal="center"/>
    </xf>
    <xf numFmtId="3" fontId="0" fillId="0" borderId="24" xfId="48" applyNumberFormat="1" applyFont="1" applyBorder="1" applyAlignment="1">
      <alignment/>
    </xf>
    <xf numFmtId="3" fontId="0" fillId="0" borderId="18" xfId="48" applyNumberFormat="1" applyFont="1" applyBorder="1" applyAlignment="1">
      <alignment/>
    </xf>
    <xf numFmtId="188" fontId="0" fillId="0" borderId="18" xfId="48" applyNumberFormat="1" applyFont="1" applyBorder="1" applyAlignment="1">
      <alignment/>
    </xf>
    <xf numFmtId="188" fontId="0" fillId="0" borderId="15" xfId="48" applyNumberFormat="1" applyFont="1" applyBorder="1" applyAlignment="1">
      <alignment/>
    </xf>
    <xf numFmtId="49" fontId="0" fillId="0" borderId="12" xfId="48" applyNumberFormat="1" applyFont="1" applyBorder="1" applyAlignment="1">
      <alignment horizontal="center" vertical="center" wrapText="1"/>
    </xf>
    <xf numFmtId="49" fontId="0" fillId="0" borderId="36" xfId="48" applyNumberFormat="1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49" fontId="0" fillId="0" borderId="19" xfId="48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right"/>
    </xf>
    <xf numFmtId="3" fontId="5" fillId="0" borderId="21" xfId="48" applyNumberFormat="1" applyFont="1" applyFill="1" applyBorder="1" applyAlignment="1">
      <alignment/>
    </xf>
    <xf numFmtId="3" fontId="5" fillId="0" borderId="21" xfId="48" applyNumberFormat="1" applyFont="1" applyFill="1" applyBorder="1" applyAlignment="1">
      <alignment horizontal="right"/>
    </xf>
    <xf numFmtId="3" fontId="5" fillId="0" borderId="31" xfId="48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54" fillId="0" borderId="69" xfId="48" applyNumberFormat="1" applyFont="1" applyBorder="1" applyAlignment="1">
      <alignment/>
    </xf>
    <xf numFmtId="0" fontId="55" fillId="0" borderId="65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/>
    </xf>
    <xf numFmtId="0" fontId="55" fillId="0" borderId="55" xfId="0" applyFont="1" applyBorder="1" applyAlignment="1" quotePrefix="1">
      <alignment horizontal="center"/>
    </xf>
    <xf numFmtId="0" fontId="54" fillId="0" borderId="55" xfId="0" applyFont="1" applyBorder="1" applyAlignment="1">
      <alignment horizontal="center"/>
    </xf>
    <xf numFmtId="0" fontId="55" fillId="0" borderId="56" xfId="0" applyFont="1" applyBorder="1" applyAlignment="1" quotePrefix="1">
      <alignment horizontal="center"/>
    </xf>
    <xf numFmtId="0" fontId="55" fillId="0" borderId="37" xfId="0" applyFont="1" applyBorder="1" applyAlignment="1" quotePrefix="1">
      <alignment horizontal="center"/>
    </xf>
    <xf numFmtId="0" fontId="55" fillId="0" borderId="38" xfId="0" applyFont="1" applyBorder="1" applyAlignment="1" quotePrefix="1">
      <alignment horizontal="center"/>
    </xf>
    <xf numFmtId="0" fontId="55" fillId="0" borderId="78" xfId="0" applyFont="1" applyBorder="1" applyAlignment="1">
      <alignment horizontal="center"/>
    </xf>
    <xf numFmtId="0" fontId="54" fillId="0" borderId="12" xfId="0" applyFont="1" applyBorder="1" applyAlignment="1" quotePrefix="1">
      <alignment horizontal="center"/>
    </xf>
    <xf numFmtId="3" fontId="55" fillId="0" borderId="32" xfId="48" applyNumberFormat="1" applyFont="1" applyBorder="1" applyAlignment="1">
      <alignment/>
    </xf>
    <xf numFmtId="3" fontId="54" fillId="0" borderId="32" xfId="48" applyNumberFormat="1" applyFont="1" applyBorder="1" applyAlignment="1">
      <alignment/>
    </xf>
    <xf numFmtId="3" fontId="54" fillId="0" borderId="25" xfId="48" applyNumberFormat="1" applyFont="1" applyBorder="1" applyAlignment="1">
      <alignment/>
    </xf>
    <xf numFmtId="3" fontId="55" fillId="0" borderId="48" xfId="48" applyNumberFormat="1" applyFont="1" applyBorder="1" applyAlignment="1">
      <alignment/>
    </xf>
    <xf numFmtId="3" fontId="54" fillId="0" borderId="68" xfId="48" applyNumberFormat="1" applyFont="1" applyBorder="1" applyAlignment="1">
      <alignment/>
    </xf>
    <xf numFmtId="3" fontId="54" fillId="0" borderId="65" xfId="48" applyNumberFormat="1" applyFont="1" applyBorder="1" applyAlignment="1">
      <alignment/>
    </xf>
    <xf numFmtId="188" fontId="54" fillId="0" borderId="14" xfId="48" applyNumberFormat="1" applyFont="1" applyBorder="1" applyAlignment="1">
      <alignment/>
    </xf>
    <xf numFmtId="188" fontId="54" fillId="0" borderId="14" xfId="48" applyNumberFormat="1" applyFont="1" applyBorder="1" applyAlignment="1">
      <alignment horizontal="center"/>
    </xf>
    <xf numFmtId="37" fontId="55" fillId="0" borderId="32" xfId="48" applyNumberFormat="1" applyFont="1" applyBorder="1" applyAlignment="1">
      <alignment/>
    </xf>
    <xf numFmtId="37" fontId="55" fillId="0" borderId="32" xfId="48" applyNumberFormat="1" applyFont="1" applyBorder="1" applyAlignment="1">
      <alignment horizontal="right"/>
    </xf>
    <xf numFmtId="37" fontId="55" fillId="0" borderId="48" xfId="48" applyNumberFormat="1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188" fontId="54" fillId="0" borderId="27" xfId="48" applyNumberFormat="1" applyFont="1" applyBorder="1" applyAlignment="1">
      <alignment horizontal="center"/>
    </xf>
    <xf numFmtId="37" fontId="55" fillId="0" borderId="37" xfId="48" applyNumberFormat="1" applyFont="1" applyBorder="1" applyAlignment="1">
      <alignment horizontal="right"/>
    </xf>
    <xf numFmtId="3" fontId="54" fillId="0" borderId="37" xfId="48" applyNumberFormat="1" applyFont="1" applyBorder="1" applyAlignment="1">
      <alignment horizontal="right"/>
    </xf>
    <xf numFmtId="37" fontId="55" fillId="0" borderId="37" xfId="48" applyNumberFormat="1" applyFont="1" applyBorder="1" applyAlignment="1">
      <alignment/>
    </xf>
    <xf numFmtId="37" fontId="55" fillId="0" borderId="38" xfId="48" applyNumberFormat="1" applyFont="1" applyBorder="1" applyAlignment="1">
      <alignment/>
    </xf>
    <xf numFmtId="3" fontId="54" fillId="0" borderId="81" xfId="48" applyNumberFormat="1" applyFont="1" applyBorder="1" applyAlignment="1">
      <alignment/>
    </xf>
    <xf numFmtId="49" fontId="55" fillId="0" borderId="67" xfId="48" applyNumberFormat="1" applyFont="1" applyBorder="1" applyAlignment="1">
      <alignment horizontal="center"/>
    </xf>
    <xf numFmtId="188" fontId="55" fillId="0" borderId="85" xfId="48" applyNumberFormat="1" applyFont="1" applyBorder="1" applyAlignment="1">
      <alignment horizontal="center" vertical="center" wrapText="1"/>
    </xf>
    <xf numFmtId="37" fontId="55" fillId="0" borderId="68" xfId="48" applyNumberFormat="1" applyFont="1" applyBorder="1" applyAlignment="1">
      <alignment horizontal="right"/>
    </xf>
    <xf numFmtId="188" fontId="55" fillId="0" borderId="65" xfId="48" applyNumberFormat="1" applyFont="1" applyBorder="1" applyAlignment="1">
      <alignment/>
    </xf>
    <xf numFmtId="188" fontId="54" fillId="0" borderId="18" xfId="48" applyNumberFormat="1" applyFont="1" applyBorder="1" applyAlignment="1">
      <alignment/>
    </xf>
    <xf numFmtId="188" fontId="54" fillId="0" borderId="15" xfId="48" applyNumberFormat="1" applyFont="1" applyBorder="1" applyAlignment="1">
      <alignment/>
    </xf>
    <xf numFmtId="188" fontId="54" fillId="0" borderId="27" xfId="48" applyNumberFormat="1" applyFont="1" applyBorder="1" applyAlignment="1">
      <alignment/>
    </xf>
    <xf numFmtId="3" fontId="5" fillId="0" borderId="54" xfId="48" applyNumberFormat="1" applyFont="1" applyBorder="1" applyAlignment="1">
      <alignment/>
    </xf>
    <xf numFmtId="3" fontId="5" fillId="0" borderId="32" xfId="48" applyNumberFormat="1" applyFont="1" applyFill="1" applyBorder="1" applyAlignment="1">
      <alignment/>
    </xf>
    <xf numFmtId="3" fontId="5" fillId="0" borderId="25" xfId="48" applyNumberFormat="1" applyFont="1" applyFill="1" applyBorder="1" applyAlignment="1">
      <alignment horizontal="right"/>
    </xf>
    <xf numFmtId="3" fontId="5" fillId="0" borderId="57" xfId="48" applyNumberFormat="1" applyFont="1" applyFill="1" applyBorder="1" applyAlignment="1">
      <alignment/>
    </xf>
    <xf numFmtId="3" fontId="5" fillId="0" borderId="28" xfId="48" applyNumberFormat="1" applyFont="1" applyFill="1" applyBorder="1" applyAlignment="1">
      <alignment/>
    </xf>
    <xf numFmtId="49" fontId="3" fillId="0" borderId="64" xfId="48" applyNumberFormat="1" applyFont="1" applyBorder="1" applyAlignment="1">
      <alignment horizontal="center" wrapText="1"/>
    </xf>
    <xf numFmtId="15" fontId="5" fillId="0" borderId="54" xfId="48" applyNumberFormat="1" applyFont="1" applyBorder="1" applyAlignment="1">
      <alignment horizontal="center"/>
    </xf>
    <xf numFmtId="0" fontId="0" fillId="0" borderId="71" xfId="0" applyFont="1" applyBorder="1" applyAlignment="1" quotePrefix="1">
      <alignment horizontal="center"/>
    </xf>
    <xf numFmtId="37" fontId="2" fillId="8" borderId="34" xfId="48" applyNumberFormat="1" applyFont="1" applyFill="1" applyBorder="1" applyAlignment="1">
      <alignment/>
    </xf>
    <xf numFmtId="37" fontId="2" fillId="8" borderId="34" xfId="48" applyNumberFormat="1" applyFont="1" applyFill="1" applyBorder="1" applyAlignment="1">
      <alignment horizontal="right"/>
    </xf>
    <xf numFmtId="3" fontId="2" fillId="0" borderId="80" xfId="48" applyNumberFormat="1" applyFont="1" applyBorder="1" applyAlignment="1">
      <alignment/>
    </xf>
    <xf numFmtId="188" fontId="5" fillId="8" borderId="67" xfId="48" applyNumberFormat="1" applyFont="1" applyFill="1" applyBorder="1" applyAlignment="1">
      <alignment horizontal="center"/>
    </xf>
    <xf numFmtId="3" fontId="5" fillId="8" borderId="34" xfId="48" applyNumberFormat="1" applyFont="1" applyFill="1" applyBorder="1" applyAlignment="1">
      <alignment/>
    </xf>
    <xf numFmtId="3" fontId="5" fillId="8" borderId="39" xfId="48" applyNumberFormat="1" applyFont="1" applyFill="1" applyBorder="1" applyAlignment="1">
      <alignment/>
    </xf>
    <xf numFmtId="3" fontId="5" fillId="8" borderId="33" xfId="48" applyNumberFormat="1" applyFont="1" applyFill="1" applyBorder="1" applyAlignment="1">
      <alignment/>
    </xf>
    <xf numFmtId="188" fontId="5" fillId="0" borderId="0" xfId="48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49" fontId="0" fillId="0" borderId="21" xfId="48" applyNumberFormat="1" applyFont="1" applyBorder="1" applyAlignment="1">
      <alignment horizont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88" fontId="3" fillId="0" borderId="61" xfId="48" applyNumberFormat="1" applyFont="1" applyBorder="1" applyAlignment="1">
      <alignment horizontal="center"/>
    </xf>
    <xf numFmtId="188" fontId="3" fillId="0" borderId="84" xfId="48" applyNumberFormat="1" applyFont="1" applyBorder="1" applyAlignment="1">
      <alignment horizontal="center"/>
    </xf>
    <xf numFmtId="49" fontId="0" fillId="0" borderId="55" xfId="48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49" fontId="51" fillId="0" borderId="37" xfId="48" applyNumberFormat="1" applyFont="1" applyBorder="1" applyAlignment="1">
      <alignment horizontal="center"/>
    </xf>
    <xf numFmtId="49" fontId="51" fillId="0" borderId="34" xfId="48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88" fontId="51" fillId="0" borderId="12" xfId="48" applyNumberFormat="1" applyFont="1" applyBorder="1" applyAlignment="1">
      <alignment horizontal="center"/>
    </xf>
    <xf numFmtId="188" fontId="51" fillId="0" borderId="14" xfId="48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9" fontId="2" fillId="0" borderId="37" xfId="48" applyNumberFormat="1" applyFont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49" fontId="2" fillId="0" borderId="56" xfId="48" applyNumberFormat="1" applyFont="1" applyBorder="1" applyAlignment="1">
      <alignment horizontal="center" wrapText="1"/>
    </xf>
    <xf numFmtId="49" fontId="2" fillId="0" borderId="56" xfId="48" applyNumberFormat="1" applyFont="1" applyBorder="1" applyAlignment="1">
      <alignment horizontal="center" vertical="center" wrapText="1"/>
    </xf>
    <xf numFmtId="49" fontId="2" fillId="0" borderId="80" xfId="48" applyNumberFormat="1" applyFont="1" applyBorder="1" applyAlignment="1">
      <alignment horizontal="center" vertical="center" wrapText="1"/>
    </xf>
    <xf numFmtId="49" fontId="2" fillId="0" borderId="86" xfId="48" applyNumberFormat="1" applyFont="1" applyBorder="1" applyAlignment="1">
      <alignment horizontal="center" vertical="center" wrapText="1"/>
    </xf>
    <xf numFmtId="49" fontId="2" fillId="0" borderId="87" xfId="48" applyNumberFormat="1" applyFont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188" fontId="55" fillId="0" borderId="35" xfId="48" applyNumberFormat="1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4" fillId="0" borderId="78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188" fontId="55" fillId="0" borderId="34" xfId="48" applyNumberFormat="1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49" fontId="55" fillId="0" borderId="56" xfId="48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88" fontId="55" fillId="0" borderId="51" xfId="48" applyNumberFormat="1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188" fontId="55" fillId="0" borderId="45" xfId="48" applyNumberFormat="1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56" xfId="48" applyNumberFormat="1" applyFont="1" applyBorder="1" applyAlignment="1">
      <alignment horizontal="center" vertical="center" wrapText="1"/>
    </xf>
    <xf numFmtId="49" fontId="2" fillId="0" borderId="80" xfId="48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88" fontId="0" fillId="0" borderId="0" xfId="48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8" fontId="2" fillId="0" borderId="0" xfId="48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8" fontId="13" fillId="0" borderId="0" xfId="48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3" fillId="0" borderId="21" xfId="48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37" xfId="48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5" fillId="0" borderId="21" xfId="48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88" fontId="2" fillId="0" borderId="37" xfId="48" applyNumberFormat="1" applyFont="1" applyBorder="1" applyAlignment="1">
      <alignment horizontal="center" wrapText="1"/>
    </xf>
    <xf numFmtId="188" fontId="2" fillId="0" borderId="34" xfId="48" applyNumberFormat="1" applyFont="1" applyBorder="1" applyAlignment="1" quotePrefix="1">
      <alignment horizontal="center" wrapText="1"/>
    </xf>
    <xf numFmtId="49" fontId="0" fillId="0" borderId="73" xfId="48" applyNumberFormat="1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8" fontId="3" fillId="0" borderId="12" xfId="48" applyNumberFormat="1" applyFont="1" applyBorder="1" applyAlignment="1">
      <alignment horizontal="center" wrapText="1"/>
    </xf>
    <xf numFmtId="49" fontId="55" fillId="0" borderId="34" xfId="48" applyNumberFormat="1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56" xfId="48" applyNumberFormat="1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0" fillId="0" borderId="80" xfId="0" applyFont="1" applyBorder="1" applyAlignment="1">
      <alignment horizontal="center" vertical="center" wrapText="1"/>
    </xf>
    <xf numFmtId="188" fontId="2" fillId="0" borderId="32" xfId="48" applyNumberFormat="1" applyFont="1" applyBorder="1" applyAlignment="1">
      <alignment horizontal="center" wrapText="1"/>
    </xf>
    <xf numFmtId="188" fontId="2" fillId="0" borderId="25" xfId="48" applyNumberFormat="1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56" xfId="48" applyNumberFormat="1" applyFont="1" applyBorder="1" applyAlignment="1">
      <alignment horizontal="center" vertical="center" wrapText="1"/>
    </xf>
    <xf numFmtId="188" fontId="2" fillId="0" borderId="21" xfId="48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8" fillId="0" borderId="32" xfId="48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49" fontId="8" fillId="0" borderId="34" xfId="48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8" fillId="0" borderId="56" xfId="48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49" fontId="8" fillId="0" borderId="79" xfId="48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8" fillId="0" borderId="62" xfId="48" applyNumberFormat="1" applyFont="1" applyBorder="1" applyAlignment="1">
      <alignment horizontal="center" vertical="center" wrapText="1"/>
    </xf>
    <xf numFmtId="49" fontId="8" fillId="0" borderId="88" xfId="48" applyNumberFormat="1" applyFont="1" applyBorder="1" applyAlignment="1">
      <alignment horizontal="center" vertical="center" wrapText="1"/>
    </xf>
    <xf numFmtId="49" fontId="8" fillId="0" borderId="56" xfId="48" applyNumberFormat="1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49" fontId="8" fillId="0" borderId="80" xfId="48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49" fontId="8" fillId="0" borderId="37" xfId="48" applyNumberFormat="1" applyFont="1" applyBorder="1" applyAlignment="1">
      <alignment horizontal="center" wrapText="1"/>
    </xf>
    <xf numFmtId="49" fontId="8" fillId="0" borderId="21" xfId="48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2" fillId="0" borderId="21" xfId="48" applyNumberFormat="1" applyFont="1" applyBorder="1" applyAlignment="1">
      <alignment horizontal="center" vertical="center" wrapText="1"/>
    </xf>
    <xf numFmtId="49" fontId="2" fillId="0" borderId="89" xfId="48" applyNumberFormat="1" applyFont="1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49" fontId="2" fillId="0" borderId="66" xfId="48" applyNumberFormat="1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15" fontId="8" fillId="0" borderId="37" xfId="48" applyNumberFormat="1" applyFont="1" applyBorder="1" applyAlignment="1">
      <alignment horizontal="center" vertical="center" wrapText="1"/>
    </xf>
    <xf numFmtId="49" fontId="7" fillId="0" borderId="56" xfId="48" applyNumberFormat="1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15" fontId="7" fillId="0" borderId="37" xfId="48" applyNumberFormat="1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49" fontId="55" fillId="0" borderId="71" xfId="48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8" borderId="61" xfId="0" applyFont="1" applyFill="1" applyBorder="1" applyAlignment="1">
      <alignment horizontal="center"/>
    </xf>
    <xf numFmtId="0" fontId="5" fillId="8" borderId="86" xfId="0" applyFont="1" applyFill="1" applyBorder="1" applyAlignment="1">
      <alignment horizontal="center"/>
    </xf>
    <xf numFmtId="0" fontId="5" fillId="8" borderId="84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49" fontId="8" fillId="0" borderId="34" xfId="48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88" fontId="7" fillId="0" borderId="0" xfId="48" applyNumberFormat="1" applyFont="1" applyBorder="1" applyAlignment="1">
      <alignment horizontal="center"/>
    </xf>
    <xf numFmtId="0" fontId="3" fillId="14" borderId="37" xfId="0" applyFont="1" applyFill="1" applyBorder="1" applyAlignment="1">
      <alignment horizontal="center"/>
    </xf>
    <xf numFmtId="0" fontId="3" fillId="14" borderId="71" xfId="0" applyFont="1" applyFill="1" applyBorder="1" applyAlignment="1">
      <alignment horizontal="center"/>
    </xf>
    <xf numFmtId="0" fontId="3" fillId="14" borderId="34" xfId="0" applyFont="1" applyFill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61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9" borderId="61" xfId="0" applyFont="1" applyFill="1" applyBorder="1" applyAlignment="1">
      <alignment horizontal="center" wrapText="1"/>
    </xf>
    <xf numFmtId="0" fontId="3" fillId="9" borderId="86" xfId="0" applyFont="1" applyFill="1" applyBorder="1" applyAlignment="1">
      <alignment horizontal="center" wrapText="1"/>
    </xf>
    <xf numFmtId="0" fontId="3" fillId="9" borderId="84" xfId="0" applyFont="1" applyFill="1" applyBorder="1" applyAlignment="1">
      <alignment horizontal="center" wrapText="1"/>
    </xf>
    <xf numFmtId="188" fontId="3" fillId="0" borderId="12" xfId="48" applyNumberFormat="1" applyFont="1" applyBorder="1" applyAlignment="1">
      <alignment horizontal="center"/>
    </xf>
    <xf numFmtId="188" fontId="3" fillId="0" borderId="14" xfId="48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88" fontId="2" fillId="0" borderId="37" xfId="48" applyNumberFormat="1" applyFont="1" applyBorder="1" applyAlignment="1">
      <alignment horizontal="center"/>
    </xf>
    <xf numFmtId="188" fontId="2" fillId="0" borderId="34" xfId="48" applyNumberFormat="1" applyFont="1" applyBorder="1" applyAlignment="1" quotePrefix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188" fontId="7" fillId="0" borderId="12" xfId="48" applyNumberFormat="1" applyFont="1" applyBorder="1" applyAlignment="1">
      <alignment horizontal="center" wrapText="1"/>
    </xf>
    <xf numFmtId="0" fontId="7" fillId="25" borderId="12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188" fontId="2" fillId="0" borderId="55" xfId="48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49" fontId="0" fillId="0" borderId="32" xfId="48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63" xfId="0" applyBorder="1" applyAlignment="1">
      <alignment horizontal="center" vertical="center" wrapText="1"/>
    </xf>
    <xf numFmtId="49" fontId="0" fillId="0" borderId="56" xfId="48" applyNumberFormat="1" applyFont="1" applyBorder="1" applyAlignment="1">
      <alignment horizontal="center" wrapText="1"/>
    </xf>
    <xf numFmtId="0" fontId="0" fillId="0" borderId="80" xfId="0" applyFont="1" applyBorder="1" applyAlignment="1">
      <alignment horizontal="center" wrapText="1"/>
    </xf>
    <xf numFmtId="188" fontId="7" fillId="0" borderId="61" xfId="48" applyNumberFormat="1" applyFont="1" applyBorder="1" applyAlignment="1">
      <alignment horizontal="center"/>
    </xf>
    <xf numFmtId="188" fontId="7" fillId="0" borderId="84" xfId="48" applyNumberFormat="1" applyFont="1" applyBorder="1" applyAlignment="1">
      <alignment horizontal="center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8" fillId="0" borderId="21" xfId="48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188" fontId="8" fillId="0" borderId="56" xfId="48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3" fillId="2" borderId="37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188" fontId="2" fillId="0" borderId="55" xfId="48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0" fillId="0" borderId="22" xfId="48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0" fillId="0" borderId="37" xfId="48" applyNumberFormat="1" applyFont="1" applyBorder="1" applyAlignment="1">
      <alignment horizontal="center" wrapText="1"/>
    </xf>
    <xf numFmtId="49" fontId="0" fillId="0" borderId="34" xfId="48" applyNumberFormat="1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9" fontId="2" fillId="0" borderId="86" xfId="48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2" fillId="0" borderId="75" xfId="48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9" fillId="0" borderId="21" xfId="48" applyNumberFormat="1" applyFont="1" applyBorder="1" applyAlignment="1">
      <alignment horizontal="center" wrapText="1"/>
    </xf>
    <xf numFmtId="49" fontId="2" fillId="0" borderId="56" xfId="48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" fillId="0" borderId="21" xfId="48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46"/>
  <sheetViews>
    <sheetView zoomScalePageLayoutView="0" workbookViewId="0" topLeftCell="A4">
      <selection activeCell="I8" sqref="I8"/>
    </sheetView>
  </sheetViews>
  <sheetFormatPr defaultColWidth="11.421875" defaultRowHeight="12.75"/>
  <cols>
    <col min="1" max="1" width="2.140625" style="779" customWidth="1"/>
    <col min="2" max="2" width="14.140625" style="774" customWidth="1"/>
    <col min="3" max="3" width="13.28125" style="779" customWidth="1"/>
    <col min="4" max="4" width="18.8515625" style="779" customWidth="1"/>
    <col min="5" max="5" width="16.28125" style="779" customWidth="1"/>
    <col min="6" max="6" width="18.7109375" style="765" customWidth="1"/>
    <col min="7" max="7" width="15.7109375" style="779" customWidth="1"/>
    <col min="8" max="8" width="14.57421875" style="779" customWidth="1"/>
    <col min="9" max="9" width="15.421875" style="779" customWidth="1"/>
    <col min="10" max="10" width="12.57421875" style="779" customWidth="1"/>
    <col min="11" max="11" width="18.57421875" style="779" customWidth="1"/>
    <col min="12" max="12" width="13.00390625" style="779" customWidth="1"/>
    <col min="13" max="13" width="11.7109375" style="779" customWidth="1"/>
    <col min="14" max="14" width="10.421875" style="774" customWidth="1"/>
    <col min="15" max="15" width="14.8515625" style="774" customWidth="1"/>
    <col min="16" max="16384" width="11.421875" style="779" customWidth="1"/>
  </cols>
  <sheetData>
    <row r="1" spans="2:15" ht="15" customHeight="1">
      <c r="B1" s="2191" t="s">
        <v>86</v>
      </c>
      <c r="C1" s="2191"/>
      <c r="D1" s="2191"/>
      <c r="E1" s="2191"/>
      <c r="F1" s="2191"/>
      <c r="G1" s="2191"/>
      <c r="H1" s="2191"/>
      <c r="I1" s="2191"/>
      <c r="J1" s="2191"/>
      <c r="K1" s="2191"/>
      <c r="L1" s="2191"/>
      <c r="M1" s="2191"/>
      <c r="N1" s="2191"/>
      <c r="O1" s="773"/>
    </row>
    <row r="2" spans="2:15" ht="15.75">
      <c r="B2" s="2191" t="s">
        <v>87</v>
      </c>
      <c r="C2" s="2191"/>
      <c r="D2" s="2191"/>
      <c r="E2" s="2191"/>
      <c r="F2" s="2191"/>
      <c r="G2" s="2191"/>
      <c r="H2" s="2191"/>
      <c r="I2" s="2191"/>
      <c r="J2" s="2191"/>
      <c r="K2" s="2191"/>
      <c r="L2" s="2191"/>
      <c r="M2" s="2191"/>
      <c r="N2" s="2191"/>
      <c r="O2" s="773"/>
    </row>
    <row r="3" spans="2:15" ht="15.75">
      <c r="B3" s="2191" t="s">
        <v>88</v>
      </c>
      <c r="C3" s="2191"/>
      <c r="D3" s="2191"/>
      <c r="E3" s="2191"/>
      <c r="F3" s="2191"/>
      <c r="G3" s="2191"/>
      <c r="H3" s="2191"/>
      <c r="I3" s="2191"/>
      <c r="J3" s="2191"/>
      <c r="K3" s="2191"/>
      <c r="L3" s="2191"/>
      <c r="M3" s="2191"/>
      <c r="N3" s="2191"/>
      <c r="O3" s="773"/>
    </row>
    <row r="4" spans="3:15" ht="6.75" customHeight="1">
      <c r="C4" s="765"/>
      <c r="D4" s="765"/>
      <c r="E4" s="765"/>
      <c r="G4" s="765"/>
      <c r="H4" s="765"/>
      <c r="I4" s="765"/>
      <c r="J4" s="765"/>
      <c r="K4" s="765"/>
      <c r="L4" s="765"/>
      <c r="M4" s="765"/>
      <c r="N4" s="773"/>
      <c r="O4" s="773"/>
    </row>
    <row r="5" ht="11.25" customHeight="1">
      <c r="F5" s="779"/>
    </row>
    <row r="6" spans="6:15" ht="15.75">
      <c r="F6" s="779"/>
      <c r="J6" s="751" t="s">
        <v>89</v>
      </c>
      <c r="K6" s="765" t="s">
        <v>167</v>
      </c>
      <c r="L6" s="774"/>
      <c r="M6" s="774"/>
      <c r="N6" s="779"/>
      <c r="O6" s="779"/>
    </row>
    <row r="7" spans="6:15" ht="15.75">
      <c r="F7" s="779"/>
      <c r="J7" s="765" t="s">
        <v>90</v>
      </c>
      <c r="K7" s="780" t="s">
        <v>964</v>
      </c>
      <c r="L7" s="774"/>
      <c r="M7" s="774"/>
      <c r="N7" s="779"/>
      <c r="O7" s="779"/>
    </row>
    <row r="8" spans="6:15" ht="15.75">
      <c r="F8" s="779"/>
      <c r="J8" s="765" t="s">
        <v>91</v>
      </c>
      <c r="K8" s="765" t="s">
        <v>159</v>
      </c>
      <c r="L8" s="774"/>
      <c r="M8" s="774"/>
      <c r="N8" s="779"/>
      <c r="O8" s="779"/>
    </row>
    <row r="9" spans="3:15" ht="16.5" thickBot="1">
      <c r="C9" s="765"/>
      <c r="D9" s="781"/>
      <c r="E9" s="751"/>
      <c r="G9" s="765"/>
      <c r="H9" s="765"/>
      <c r="I9" s="765"/>
      <c r="J9" s="765"/>
      <c r="K9" s="765"/>
      <c r="L9" s="765"/>
      <c r="M9" s="765"/>
      <c r="N9" s="773"/>
      <c r="O9" s="773"/>
    </row>
    <row r="10" spans="2:15" ht="15" customHeight="1" thickBot="1">
      <c r="B10" s="809" t="s">
        <v>92</v>
      </c>
      <c r="C10" s="2188" t="s">
        <v>93</v>
      </c>
      <c r="D10" s="2183"/>
      <c r="E10" s="2184"/>
      <c r="F10" s="2185" t="s">
        <v>94</v>
      </c>
      <c r="G10" s="2178"/>
      <c r="H10" s="2179"/>
      <c r="I10" s="2185" t="s">
        <v>95</v>
      </c>
      <c r="J10" s="2178"/>
      <c r="K10" s="2179"/>
      <c r="L10" s="2192" t="s">
        <v>96</v>
      </c>
      <c r="M10" s="2193"/>
      <c r="N10" s="2189" t="s">
        <v>97</v>
      </c>
      <c r="O10" s="2190"/>
    </row>
    <row r="11" spans="2:15" ht="19.5" customHeight="1" thickBot="1">
      <c r="B11" s="762"/>
      <c r="C11" s="813" t="s">
        <v>98</v>
      </c>
      <c r="D11" s="782" t="s">
        <v>99</v>
      </c>
      <c r="E11" s="753" t="s">
        <v>100</v>
      </c>
      <c r="F11" s="818" t="s">
        <v>98</v>
      </c>
      <c r="G11" s="771" t="s">
        <v>99</v>
      </c>
      <c r="H11" s="753" t="s">
        <v>100</v>
      </c>
      <c r="I11" s="818" t="s">
        <v>98</v>
      </c>
      <c r="J11" s="771" t="s">
        <v>99</v>
      </c>
      <c r="K11" s="1746" t="s">
        <v>100</v>
      </c>
      <c r="L11" s="772" t="s">
        <v>98</v>
      </c>
      <c r="M11" s="753" t="s">
        <v>99</v>
      </c>
      <c r="N11" s="753" t="s">
        <v>101</v>
      </c>
      <c r="O11" s="752" t="s">
        <v>102</v>
      </c>
    </row>
    <row r="12" spans="2:15" s="789" customFormat="1" ht="19.5" customHeight="1">
      <c r="B12" s="754" t="s">
        <v>103</v>
      </c>
      <c r="C12" s="814">
        <v>0</v>
      </c>
      <c r="D12" s="783">
        <v>0</v>
      </c>
      <c r="E12" s="784">
        <f aca="true" t="shared" si="0" ref="E12:E18">C12+D12</f>
        <v>0</v>
      </c>
      <c r="F12" s="814">
        <v>0</v>
      </c>
      <c r="G12" s="783">
        <v>0</v>
      </c>
      <c r="H12" s="784">
        <f>+F12+G12</f>
        <v>0</v>
      </c>
      <c r="I12" s="819">
        <f aca="true" t="shared" si="1" ref="I12:J18">C12-F12</f>
        <v>0</v>
      </c>
      <c r="J12" s="785">
        <f t="shared" si="1"/>
        <v>0</v>
      </c>
      <c r="K12" s="786">
        <f aca="true" t="shared" si="2" ref="K12:K17">I12+J12</f>
        <v>0</v>
      </c>
      <c r="L12" s="787"/>
      <c r="M12" s="788"/>
      <c r="N12" s="755"/>
      <c r="O12" s="756"/>
    </row>
    <row r="13" spans="2:15" s="789" customFormat="1" ht="19.5" customHeight="1">
      <c r="B13" s="754" t="s">
        <v>104</v>
      </c>
      <c r="C13" s="814">
        <v>0</v>
      </c>
      <c r="D13" s="783">
        <v>0</v>
      </c>
      <c r="E13" s="784">
        <f t="shared" si="0"/>
        <v>0</v>
      </c>
      <c r="F13" s="814">
        <v>0</v>
      </c>
      <c r="G13" s="783">
        <v>0</v>
      </c>
      <c r="H13" s="784">
        <f aca="true" t="shared" si="3" ref="H13:H29">F13+G13</f>
        <v>0</v>
      </c>
      <c r="I13" s="819">
        <v>0</v>
      </c>
      <c r="J13" s="785">
        <f t="shared" si="1"/>
        <v>0</v>
      </c>
      <c r="K13" s="786">
        <f t="shared" si="2"/>
        <v>0</v>
      </c>
      <c r="L13" s="787"/>
      <c r="M13" s="788"/>
      <c r="N13" s="757"/>
      <c r="O13" s="756"/>
    </row>
    <row r="14" spans="2:15" s="789" customFormat="1" ht="19.5" customHeight="1">
      <c r="B14" s="754" t="s">
        <v>105</v>
      </c>
      <c r="C14" s="814">
        <v>3252000</v>
      </c>
      <c r="D14" s="783">
        <v>1746000</v>
      </c>
      <c r="E14" s="784">
        <f t="shared" si="0"/>
        <v>4998000</v>
      </c>
      <c r="F14" s="814">
        <v>335895</v>
      </c>
      <c r="G14" s="783">
        <v>265390</v>
      </c>
      <c r="H14" s="784">
        <f>+F14+G14</f>
        <v>601285</v>
      </c>
      <c r="I14" s="819">
        <f t="shared" si="1"/>
        <v>2916105</v>
      </c>
      <c r="J14" s="785">
        <f t="shared" si="1"/>
        <v>1480610</v>
      </c>
      <c r="K14" s="786">
        <f t="shared" si="2"/>
        <v>4396715</v>
      </c>
      <c r="L14" s="787"/>
      <c r="M14" s="788"/>
      <c r="N14" s="757" t="s">
        <v>160</v>
      </c>
      <c r="O14" s="756">
        <v>38476</v>
      </c>
    </row>
    <row r="15" spans="2:15" s="789" customFormat="1" ht="19.5" customHeight="1">
      <c r="B15" s="754">
        <v>1.998</v>
      </c>
      <c r="C15" s="814">
        <v>1205000</v>
      </c>
      <c r="D15" s="783">
        <v>952000</v>
      </c>
      <c r="E15" s="784">
        <f t="shared" si="0"/>
        <v>2157000</v>
      </c>
      <c r="F15" s="814">
        <v>0</v>
      </c>
      <c r="G15" s="783">
        <v>926400</v>
      </c>
      <c r="H15" s="784">
        <f>+F15+G15</f>
        <v>926400</v>
      </c>
      <c r="I15" s="819">
        <f>C15-F15</f>
        <v>1205000</v>
      </c>
      <c r="J15" s="785">
        <f>D15-G15</f>
        <v>25600</v>
      </c>
      <c r="K15" s="786">
        <f>I15+J15</f>
        <v>1230600</v>
      </c>
      <c r="L15" s="787"/>
      <c r="M15" s="788"/>
      <c r="N15" s="755" t="s">
        <v>161</v>
      </c>
      <c r="O15" s="756">
        <v>38476</v>
      </c>
    </row>
    <row r="16" spans="2:15" s="789" customFormat="1" ht="19.5" customHeight="1">
      <c r="B16" s="754">
        <v>1.999</v>
      </c>
      <c r="C16" s="814">
        <v>1386000</v>
      </c>
      <c r="D16" s="783">
        <v>1095000</v>
      </c>
      <c r="E16" s="784">
        <f t="shared" si="0"/>
        <v>2481000</v>
      </c>
      <c r="F16" s="814">
        <v>0</v>
      </c>
      <c r="G16" s="783">
        <v>154400</v>
      </c>
      <c r="H16" s="784">
        <f>+F16+G16</f>
        <v>154400</v>
      </c>
      <c r="I16" s="819">
        <f t="shared" si="1"/>
        <v>1386000</v>
      </c>
      <c r="J16" s="785">
        <f t="shared" si="1"/>
        <v>940600</v>
      </c>
      <c r="K16" s="786">
        <f>I16+J16</f>
        <v>2326600</v>
      </c>
      <c r="L16" s="787"/>
      <c r="M16" s="788"/>
      <c r="N16" s="757" t="s">
        <v>162</v>
      </c>
      <c r="O16" s="756">
        <v>38476</v>
      </c>
    </row>
    <row r="17" spans="2:15" ht="19.5" customHeight="1">
      <c r="B17" s="758" t="s">
        <v>106</v>
      </c>
      <c r="C17" s="814">
        <v>0</v>
      </c>
      <c r="D17" s="783">
        <v>1064000</v>
      </c>
      <c r="E17" s="784">
        <f t="shared" si="0"/>
        <v>1064000</v>
      </c>
      <c r="F17" s="814">
        <v>0</v>
      </c>
      <c r="G17" s="783">
        <v>443470</v>
      </c>
      <c r="H17" s="784">
        <f t="shared" si="3"/>
        <v>443470</v>
      </c>
      <c r="I17" s="819">
        <f t="shared" si="1"/>
        <v>0</v>
      </c>
      <c r="J17" s="785">
        <f t="shared" si="1"/>
        <v>620530</v>
      </c>
      <c r="K17" s="786">
        <f t="shared" si="2"/>
        <v>620530</v>
      </c>
      <c r="L17" s="787"/>
      <c r="M17" s="788"/>
      <c r="N17" s="757" t="s">
        <v>163</v>
      </c>
      <c r="O17" s="756">
        <v>38476</v>
      </c>
    </row>
    <row r="18" spans="2:15" ht="19.5" customHeight="1" thickBot="1">
      <c r="B18" s="758" t="s">
        <v>107</v>
      </c>
      <c r="C18" s="815">
        <v>0</v>
      </c>
      <c r="D18" s="790">
        <v>1310000</v>
      </c>
      <c r="E18" s="791">
        <f t="shared" si="0"/>
        <v>1310000</v>
      </c>
      <c r="F18" s="815">
        <v>0</v>
      </c>
      <c r="G18" s="790">
        <v>0</v>
      </c>
      <c r="H18" s="791">
        <f t="shared" si="3"/>
        <v>0</v>
      </c>
      <c r="I18" s="820">
        <f t="shared" si="1"/>
        <v>0</v>
      </c>
      <c r="J18" s="792">
        <f t="shared" si="1"/>
        <v>1310000</v>
      </c>
      <c r="K18" s="793">
        <f>I18+J18</f>
        <v>1310000</v>
      </c>
      <c r="L18" s="794"/>
      <c r="M18" s="795"/>
      <c r="N18" s="766" t="s">
        <v>164</v>
      </c>
      <c r="O18" s="767">
        <v>38476</v>
      </c>
    </row>
    <row r="19" spans="2:15" ht="19.5" customHeight="1" thickBot="1">
      <c r="B19" s="1745" t="s">
        <v>969</v>
      </c>
      <c r="C19" s="816">
        <f>SUM(C12:C18)</f>
        <v>5843000</v>
      </c>
      <c r="D19" s="797">
        <f aca="true" t="shared" si="4" ref="D19:K19">SUM(D12:D18)</f>
        <v>6167000</v>
      </c>
      <c r="E19" s="798">
        <f t="shared" si="4"/>
        <v>12010000</v>
      </c>
      <c r="F19" s="816">
        <f t="shared" si="4"/>
        <v>335895</v>
      </c>
      <c r="G19" s="797">
        <f t="shared" si="4"/>
        <v>1789660</v>
      </c>
      <c r="H19" s="798">
        <f t="shared" si="4"/>
        <v>2125555</v>
      </c>
      <c r="I19" s="816">
        <f t="shared" si="4"/>
        <v>5507105</v>
      </c>
      <c r="J19" s="797">
        <f t="shared" si="4"/>
        <v>4377340</v>
      </c>
      <c r="K19" s="798">
        <f t="shared" si="4"/>
        <v>9884445</v>
      </c>
      <c r="L19" s="796">
        <f>SUM(L12:L18)</f>
        <v>0</v>
      </c>
      <c r="M19" s="799">
        <f>SUM(M12:M18)</f>
        <v>0</v>
      </c>
      <c r="N19" s="769"/>
      <c r="O19" s="770"/>
    </row>
    <row r="20" spans="2:15" ht="19.5" customHeight="1">
      <c r="B20" s="768" t="s">
        <v>109</v>
      </c>
      <c r="C20" s="817">
        <v>0</v>
      </c>
      <c r="D20" s="800">
        <v>1419000</v>
      </c>
      <c r="E20" s="801">
        <f aca="true" t="shared" si="5" ref="E20:E29">C20+D20</f>
        <v>1419000</v>
      </c>
      <c r="F20" s="817">
        <v>0</v>
      </c>
      <c r="G20" s="800">
        <v>999310</v>
      </c>
      <c r="H20" s="801">
        <f t="shared" si="3"/>
        <v>999310</v>
      </c>
      <c r="I20" s="821">
        <f aca="true" t="shared" si="6" ref="I20:J29">C20-F20</f>
        <v>0</v>
      </c>
      <c r="J20" s="802">
        <f t="shared" si="6"/>
        <v>419690</v>
      </c>
      <c r="K20" s="803">
        <f aca="true" t="shared" si="7" ref="K20:K29">I20+J20</f>
        <v>419690</v>
      </c>
      <c r="L20" s="804"/>
      <c r="M20" s="805"/>
      <c r="N20" s="755" t="s">
        <v>165</v>
      </c>
      <c r="O20" s="756">
        <v>38476</v>
      </c>
    </row>
    <row r="21" spans="2:15" ht="19.5" customHeight="1">
      <c r="B21" s="758" t="s">
        <v>110</v>
      </c>
      <c r="C21" s="814">
        <v>0</v>
      </c>
      <c r="D21" s="783">
        <v>1379000</v>
      </c>
      <c r="E21" s="784">
        <f t="shared" si="5"/>
        <v>1379000</v>
      </c>
      <c r="F21" s="814">
        <v>0</v>
      </c>
      <c r="G21" s="783">
        <v>1351860</v>
      </c>
      <c r="H21" s="784">
        <f t="shared" si="3"/>
        <v>1351860</v>
      </c>
      <c r="I21" s="819">
        <f t="shared" si="6"/>
        <v>0</v>
      </c>
      <c r="J21" s="785">
        <f t="shared" si="6"/>
        <v>27140</v>
      </c>
      <c r="K21" s="786">
        <f t="shared" si="7"/>
        <v>27140</v>
      </c>
      <c r="L21" s="787"/>
      <c r="M21" s="788"/>
      <c r="N21" s="757" t="s">
        <v>166</v>
      </c>
      <c r="O21" s="759">
        <v>38476</v>
      </c>
    </row>
    <row r="22" spans="2:15" ht="19.5" customHeight="1">
      <c r="B22" s="760" t="s">
        <v>140</v>
      </c>
      <c r="C22" s="814">
        <v>6540000</v>
      </c>
      <c r="D22" s="783">
        <v>2468000</v>
      </c>
      <c r="E22" s="784">
        <f t="shared" si="5"/>
        <v>9008000</v>
      </c>
      <c r="F22" s="814">
        <v>5979963</v>
      </c>
      <c r="G22" s="783">
        <v>2382234</v>
      </c>
      <c r="H22" s="784">
        <f>F22+G22</f>
        <v>8362197</v>
      </c>
      <c r="I22" s="819">
        <f>C22-F22</f>
        <v>560037</v>
      </c>
      <c r="J22" s="785">
        <f>D22-G22</f>
        <v>85766</v>
      </c>
      <c r="K22" s="786">
        <f t="shared" si="7"/>
        <v>645803</v>
      </c>
      <c r="L22" s="787"/>
      <c r="M22" s="788"/>
      <c r="N22" s="757" t="s">
        <v>453</v>
      </c>
      <c r="O22" s="759">
        <v>38476</v>
      </c>
    </row>
    <row r="23" spans="2:15" ht="19.5" customHeight="1">
      <c r="B23" s="758" t="s">
        <v>141</v>
      </c>
      <c r="C23" s="814">
        <v>6269000</v>
      </c>
      <c r="D23" s="783">
        <v>2468000</v>
      </c>
      <c r="E23" s="784">
        <f t="shared" si="5"/>
        <v>8737000</v>
      </c>
      <c r="F23" s="814">
        <v>8985282</v>
      </c>
      <c r="G23" s="783">
        <v>2581233</v>
      </c>
      <c r="H23" s="784">
        <f t="shared" si="3"/>
        <v>11566515</v>
      </c>
      <c r="I23" s="819">
        <f t="shared" si="6"/>
        <v>-2716282</v>
      </c>
      <c r="J23" s="785">
        <f t="shared" si="6"/>
        <v>-113233</v>
      </c>
      <c r="K23" s="786">
        <f t="shared" si="7"/>
        <v>-2829515</v>
      </c>
      <c r="L23" s="787"/>
      <c r="M23" s="788"/>
      <c r="N23" s="757" t="s">
        <v>454</v>
      </c>
      <c r="O23" s="759">
        <v>38980</v>
      </c>
    </row>
    <row r="24" spans="2:15" ht="19.5" customHeight="1">
      <c r="B24" s="760" t="s">
        <v>348</v>
      </c>
      <c r="C24" s="814">
        <v>6100000</v>
      </c>
      <c r="D24" s="783">
        <v>2749000</v>
      </c>
      <c r="E24" s="784">
        <f t="shared" si="5"/>
        <v>8849000</v>
      </c>
      <c r="F24" s="814">
        <v>6100000</v>
      </c>
      <c r="G24" s="783">
        <v>2647703</v>
      </c>
      <c r="H24" s="784">
        <f t="shared" si="3"/>
        <v>8747703</v>
      </c>
      <c r="I24" s="819">
        <f t="shared" si="6"/>
        <v>0</v>
      </c>
      <c r="J24" s="785">
        <f t="shared" si="6"/>
        <v>101297</v>
      </c>
      <c r="K24" s="786">
        <f t="shared" si="7"/>
        <v>101297</v>
      </c>
      <c r="L24" s="787"/>
      <c r="M24" s="788"/>
      <c r="N24" s="757" t="s">
        <v>584</v>
      </c>
      <c r="O24" s="761">
        <v>40472</v>
      </c>
    </row>
    <row r="25" spans="2:15" ht="19.5" customHeight="1">
      <c r="B25" s="760" t="s">
        <v>356</v>
      </c>
      <c r="C25" s="814">
        <v>5666952</v>
      </c>
      <c r="D25" s="783">
        <v>2842810</v>
      </c>
      <c r="E25" s="784">
        <f t="shared" si="5"/>
        <v>8509762</v>
      </c>
      <c r="F25" s="814">
        <v>5666952</v>
      </c>
      <c r="G25" s="783">
        <v>2840037</v>
      </c>
      <c r="H25" s="784">
        <f>F25+G25</f>
        <v>8506989</v>
      </c>
      <c r="I25" s="819">
        <f>C25-F25</f>
        <v>0</v>
      </c>
      <c r="J25" s="785">
        <f t="shared" si="6"/>
        <v>2773</v>
      </c>
      <c r="K25" s="786">
        <f t="shared" si="7"/>
        <v>2773</v>
      </c>
      <c r="L25" s="787">
        <v>2171463</v>
      </c>
      <c r="M25" s="788"/>
      <c r="N25" s="757" t="s">
        <v>583</v>
      </c>
      <c r="O25" s="761">
        <v>40472</v>
      </c>
    </row>
    <row r="26" spans="2:15" ht="19.5" customHeight="1">
      <c r="B26" s="760" t="s">
        <v>357</v>
      </c>
      <c r="C26" s="814">
        <v>5655952</v>
      </c>
      <c r="D26" s="783">
        <v>1441924</v>
      </c>
      <c r="E26" s="784">
        <f t="shared" si="5"/>
        <v>7097876</v>
      </c>
      <c r="F26" s="814">
        <v>5655952</v>
      </c>
      <c r="G26" s="783">
        <v>1151303</v>
      </c>
      <c r="H26" s="784">
        <f t="shared" si="3"/>
        <v>6807255</v>
      </c>
      <c r="I26" s="819">
        <f>C26-F26</f>
        <v>0</v>
      </c>
      <c r="J26" s="785">
        <f t="shared" si="6"/>
        <v>290621</v>
      </c>
      <c r="K26" s="786">
        <f t="shared" si="7"/>
        <v>290621</v>
      </c>
      <c r="L26" s="787">
        <v>702286</v>
      </c>
      <c r="M26" s="788"/>
      <c r="N26" s="757" t="s">
        <v>19</v>
      </c>
      <c r="O26" s="761" t="s">
        <v>20</v>
      </c>
    </row>
    <row r="27" spans="2:15" ht="19.5" customHeight="1">
      <c r="B27" s="760">
        <v>2009</v>
      </c>
      <c r="C27" s="814">
        <v>10872693</v>
      </c>
      <c r="D27" s="783">
        <v>0</v>
      </c>
      <c r="E27" s="784">
        <f t="shared" si="5"/>
        <v>10872693</v>
      </c>
      <c r="F27" s="814">
        <v>9845960</v>
      </c>
      <c r="G27" s="783">
        <v>0</v>
      </c>
      <c r="H27" s="784">
        <f t="shared" si="3"/>
        <v>9845960</v>
      </c>
      <c r="I27" s="819">
        <f>C27-F27</f>
        <v>1026733</v>
      </c>
      <c r="J27" s="785">
        <f t="shared" si="6"/>
        <v>0</v>
      </c>
      <c r="K27" s="786">
        <f t="shared" si="7"/>
        <v>1026733</v>
      </c>
      <c r="L27" s="787"/>
      <c r="M27" s="788"/>
      <c r="N27" s="757" t="s">
        <v>21</v>
      </c>
      <c r="O27" s="761" t="s">
        <v>20</v>
      </c>
    </row>
    <row r="28" spans="2:15" ht="19.5" customHeight="1">
      <c r="B28" s="760">
        <v>2010</v>
      </c>
      <c r="C28" s="814">
        <v>12060292</v>
      </c>
      <c r="D28" s="1741">
        <v>0</v>
      </c>
      <c r="E28" s="1742">
        <f t="shared" si="5"/>
        <v>12060292</v>
      </c>
      <c r="F28" s="814">
        <v>11084232</v>
      </c>
      <c r="G28" s="1741">
        <v>0</v>
      </c>
      <c r="H28" s="1742">
        <f t="shared" si="3"/>
        <v>11084232</v>
      </c>
      <c r="I28" s="819">
        <f>C28-F28</f>
        <v>976060</v>
      </c>
      <c r="J28" s="1743">
        <f t="shared" si="6"/>
        <v>0</v>
      </c>
      <c r="K28" s="1744">
        <f t="shared" si="7"/>
        <v>976060</v>
      </c>
      <c r="L28" s="787"/>
      <c r="M28" s="788"/>
      <c r="N28" s="757" t="s">
        <v>22</v>
      </c>
      <c r="O28" s="761" t="s">
        <v>20</v>
      </c>
    </row>
    <row r="29" spans="2:15" ht="19.5" customHeight="1" thickBot="1">
      <c r="B29" s="768">
        <v>2011</v>
      </c>
      <c r="C29" s="1735">
        <v>10881025</v>
      </c>
      <c r="D29" s="1736">
        <v>0</v>
      </c>
      <c r="E29" s="1737">
        <f t="shared" si="5"/>
        <v>10881025</v>
      </c>
      <c r="F29" s="1735">
        <v>9438314</v>
      </c>
      <c r="G29" s="1736">
        <v>0</v>
      </c>
      <c r="H29" s="1737">
        <f t="shared" si="3"/>
        <v>9438314</v>
      </c>
      <c r="I29" s="1738">
        <f>C29-F29</f>
        <v>1442711</v>
      </c>
      <c r="J29" s="1739">
        <f t="shared" si="6"/>
        <v>0</v>
      </c>
      <c r="K29" s="1740">
        <f t="shared" si="7"/>
        <v>1442711</v>
      </c>
      <c r="L29" s="804"/>
      <c r="M29" s="805"/>
      <c r="N29" s="2186" t="s">
        <v>367</v>
      </c>
      <c r="O29" s="2187"/>
    </row>
    <row r="30" spans="2:15" ht="19.5" customHeight="1" thickBot="1">
      <c r="B30" s="1745" t="s">
        <v>970</v>
      </c>
      <c r="C30" s="816">
        <f>SUM(C20:C29)</f>
        <v>64045914</v>
      </c>
      <c r="D30" s="816">
        <f aca="true" t="shared" si="8" ref="D30:K30">SUM(D20:D29)</f>
        <v>14767734</v>
      </c>
      <c r="E30" s="816">
        <f t="shared" si="8"/>
        <v>78813648</v>
      </c>
      <c r="F30" s="816">
        <f t="shared" si="8"/>
        <v>62756655</v>
      </c>
      <c r="G30" s="816">
        <f t="shared" si="8"/>
        <v>13953680</v>
      </c>
      <c r="H30" s="816">
        <f t="shared" si="8"/>
        <v>76710335</v>
      </c>
      <c r="I30" s="816">
        <f t="shared" si="8"/>
        <v>1289259</v>
      </c>
      <c r="J30" s="816">
        <f t="shared" si="8"/>
        <v>814054</v>
      </c>
      <c r="K30" s="816">
        <f t="shared" si="8"/>
        <v>2103313</v>
      </c>
      <c r="L30" s="787"/>
      <c r="M30" s="788"/>
      <c r="N30" s="812"/>
      <c r="O30" s="812"/>
    </row>
    <row r="31" spans="2:15" ht="20.25" customHeight="1" thickBot="1">
      <c r="B31" s="1745" t="s">
        <v>100</v>
      </c>
      <c r="C31" s="816">
        <f>++C19+C30</f>
        <v>69888914</v>
      </c>
      <c r="D31" s="816">
        <f aca="true" t="shared" si="9" ref="D31:K31">++D19+D30</f>
        <v>20934734</v>
      </c>
      <c r="E31" s="816">
        <f t="shared" si="9"/>
        <v>90823648</v>
      </c>
      <c r="F31" s="816">
        <f t="shared" si="9"/>
        <v>63092550</v>
      </c>
      <c r="G31" s="816">
        <f t="shared" si="9"/>
        <v>15743340</v>
      </c>
      <c r="H31" s="816">
        <f t="shared" si="9"/>
        <v>78835890</v>
      </c>
      <c r="I31" s="816">
        <f t="shared" si="9"/>
        <v>6796364</v>
      </c>
      <c r="J31" s="816">
        <f t="shared" si="9"/>
        <v>5191394</v>
      </c>
      <c r="K31" s="816">
        <f t="shared" si="9"/>
        <v>11987758</v>
      </c>
      <c r="L31" s="806">
        <f>SUM(L19:L28)</f>
        <v>2873749</v>
      </c>
      <c r="M31" s="807">
        <f>SUM(M19:M23)</f>
        <v>0</v>
      </c>
      <c r="N31" s="776"/>
      <c r="O31" s="777"/>
    </row>
    <row r="32" spans="2:15" ht="15.75">
      <c r="B32" s="763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78"/>
      <c r="O32" s="778"/>
    </row>
    <row r="33" spans="2:15" ht="15.75">
      <c r="B33" s="763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78"/>
      <c r="O33" s="778"/>
    </row>
    <row r="34" spans="2:15" ht="15.75">
      <c r="B34" s="763"/>
      <c r="C34" s="764" t="s">
        <v>966</v>
      </c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78"/>
      <c r="O34" s="778"/>
    </row>
    <row r="35" spans="2:15" ht="15.75">
      <c r="B35" s="763"/>
      <c r="C35" s="764" t="s">
        <v>965</v>
      </c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78"/>
      <c r="O35" s="778"/>
    </row>
    <row r="36" spans="2:15" ht="15.75">
      <c r="B36" s="763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78"/>
      <c r="O36" s="778"/>
    </row>
    <row r="37" spans="2:15" ht="15.75">
      <c r="B37" s="763"/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78"/>
      <c r="O37" s="778"/>
    </row>
    <row r="38" spans="2:15" ht="15.75">
      <c r="B38" s="763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78"/>
      <c r="O38" s="778"/>
    </row>
    <row r="39" spans="3:12" ht="15.75">
      <c r="C39" s="779" t="s">
        <v>111</v>
      </c>
      <c r="D39" s="808" t="s">
        <v>967</v>
      </c>
      <c r="E39" s="808"/>
      <c r="F39" s="764"/>
      <c r="G39" s="764"/>
      <c r="H39" s="764"/>
      <c r="I39" s="764"/>
      <c r="J39" s="764" t="s">
        <v>112</v>
      </c>
      <c r="K39" s="765" t="s">
        <v>968</v>
      </c>
      <c r="L39" s="764"/>
    </row>
    <row r="40" spans="3:13" ht="15.75">
      <c r="C40" s="779" t="s">
        <v>23</v>
      </c>
      <c r="D40" s="764"/>
      <c r="E40" s="764"/>
      <c r="F40" s="764"/>
      <c r="G40" s="764"/>
      <c r="H40" s="764"/>
      <c r="I40" s="764"/>
      <c r="J40" s="764"/>
      <c r="K40" s="764" t="s">
        <v>956</v>
      </c>
      <c r="L40" s="764"/>
      <c r="M40" s="765"/>
    </row>
    <row r="41" spans="3:15" ht="15.75">
      <c r="C41" s="779" t="s">
        <v>24</v>
      </c>
      <c r="D41" s="764"/>
      <c r="E41" s="764"/>
      <c r="F41" s="764"/>
      <c r="G41" s="764"/>
      <c r="H41" s="764"/>
      <c r="I41" s="764"/>
      <c r="J41" s="764"/>
      <c r="K41" s="764"/>
      <c r="L41" s="764"/>
      <c r="M41" s="765"/>
      <c r="N41" s="778"/>
      <c r="O41" s="778"/>
    </row>
    <row r="44" spans="3:15" ht="15.75">
      <c r="C44" s="789"/>
      <c r="F44" s="789"/>
      <c r="G44" s="765"/>
      <c r="H44" s="789"/>
      <c r="I44" s="789"/>
      <c r="J44" s="789"/>
      <c r="K44" s="789"/>
      <c r="L44" s="789"/>
      <c r="M44" s="789"/>
      <c r="N44" s="775"/>
      <c r="O44" s="775"/>
    </row>
    <row r="45" ht="15.75">
      <c r="F45" s="779"/>
    </row>
    <row r="46" ht="15.75">
      <c r="F46" s="779"/>
    </row>
  </sheetData>
  <sheetProtection/>
  <mergeCells count="9">
    <mergeCell ref="N29:O29"/>
    <mergeCell ref="C10:E10"/>
    <mergeCell ref="I10:K10"/>
    <mergeCell ref="F10:H10"/>
    <mergeCell ref="B1:N1"/>
    <mergeCell ref="B2:N2"/>
    <mergeCell ref="B3:N3"/>
    <mergeCell ref="L10:M10"/>
    <mergeCell ref="N10:O10"/>
  </mergeCells>
  <printOptions horizontalCentered="1" verticalCentered="1"/>
  <pageMargins left="0.2755905511811024" right="0.72" top="0.23" bottom="0.37" header="0" footer="0"/>
  <pageSetup horizontalDpi="600" verticalDpi="600" orientation="landscape" paperSize="14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3">
      <selection activeCell="H14" sqref="H14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8" t="s">
        <v>173</v>
      </c>
    </row>
    <row r="7" spans="5:12" ht="15.75">
      <c r="E7"/>
      <c r="K7" s="7" t="s">
        <v>90</v>
      </c>
      <c r="L7" s="6" t="s">
        <v>726</v>
      </c>
    </row>
    <row r="8" spans="5:12" ht="15.75">
      <c r="E8"/>
      <c r="K8" s="7" t="s">
        <v>91</v>
      </c>
      <c r="L8" s="6" t="s">
        <v>174</v>
      </c>
    </row>
    <row r="9" spans="2:14" s="8" customFormat="1" ht="18">
      <c r="B9" s="9"/>
      <c r="C9" s="11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368" t="s">
        <v>95</v>
      </c>
      <c r="I10" s="368"/>
      <c r="J10" s="369"/>
      <c r="K10" s="370" t="s">
        <v>96</v>
      </c>
      <c r="L10" s="371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373" t="s">
        <v>98</v>
      </c>
      <c r="I11" s="373" t="s">
        <v>99</v>
      </c>
      <c r="J11" s="374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17">H12+I12</f>
        <v>0</v>
      </c>
      <c r="K12" s="29"/>
      <c r="L12" s="29"/>
      <c r="M12" s="34"/>
      <c r="N12" s="214"/>
    </row>
    <row r="13" spans="1:14" s="32" customFormat="1" ht="19.5" customHeight="1">
      <c r="A13" s="221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28">
        <v>0</v>
      </c>
      <c r="I13" s="28">
        <f t="shared" si="1"/>
        <v>0</v>
      </c>
      <c r="J13" s="39">
        <f t="shared" si="2"/>
        <v>0</v>
      </c>
      <c r="K13" s="29"/>
      <c r="L13" s="29"/>
      <c r="M13" s="34"/>
      <c r="N13" s="214"/>
    </row>
    <row r="14" spans="1:14" s="32" customFormat="1" ht="19.5" customHeight="1">
      <c r="A14" s="221" t="s">
        <v>105</v>
      </c>
      <c r="B14" s="27">
        <v>6161000</v>
      </c>
      <c r="C14" s="27">
        <v>832000</v>
      </c>
      <c r="D14" s="27">
        <f t="shared" si="0"/>
        <v>6993000</v>
      </c>
      <c r="E14" s="27">
        <v>0</v>
      </c>
      <c r="F14" s="27">
        <v>0</v>
      </c>
      <c r="G14" s="27">
        <v>0</v>
      </c>
      <c r="H14" s="28">
        <f t="shared" si="1"/>
        <v>6161000</v>
      </c>
      <c r="I14" s="28">
        <f t="shared" si="1"/>
        <v>832000</v>
      </c>
      <c r="J14" s="39">
        <f t="shared" si="2"/>
        <v>6993000</v>
      </c>
      <c r="K14" s="29"/>
      <c r="L14" s="29"/>
      <c r="M14" s="34" t="s">
        <v>725</v>
      </c>
      <c r="N14" s="214">
        <v>38980</v>
      </c>
    </row>
    <row r="15" spans="1:14" s="32" customFormat="1" ht="19.5" customHeight="1">
      <c r="A15" s="221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0</v>
      </c>
      <c r="J15" s="39">
        <f>H15+I15</f>
        <v>0</v>
      </c>
      <c r="K15" s="29"/>
      <c r="L15" s="29"/>
      <c r="M15" s="34" t="s">
        <v>724</v>
      </c>
      <c r="N15" s="214">
        <v>38980</v>
      </c>
    </row>
    <row r="16" spans="1:14" s="32" customFormat="1" ht="19.5" customHeight="1">
      <c r="A16" s="221">
        <v>1.999</v>
      </c>
      <c r="B16" s="27">
        <v>0</v>
      </c>
      <c r="C16" s="27">
        <v>0</v>
      </c>
      <c r="D16" s="27">
        <f t="shared" si="0"/>
        <v>0</v>
      </c>
      <c r="E16" s="27">
        <v>449000</v>
      </c>
      <c r="F16" s="27">
        <v>0</v>
      </c>
      <c r="G16" s="27">
        <f>+E16+F16</f>
        <v>449000</v>
      </c>
      <c r="H16" s="28">
        <f t="shared" si="1"/>
        <v>-449000</v>
      </c>
      <c r="I16" s="28">
        <f t="shared" si="1"/>
        <v>0</v>
      </c>
      <c r="J16" s="39">
        <f>H16+I16</f>
        <v>-449000</v>
      </c>
      <c r="K16" s="29"/>
      <c r="L16" s="29"/>
      <c r="M16" s="34" t="s">
        <v>723</v>
      </c>
      <c r="N16" s="214">
        <v>38980</v>
      </c>
    </row>
    <row r="17" spans="1:14" ht="19.5" customHeight="1">
      <c r="A17" s="203" t="s">
        <v>106</v>
      </c>
      <c r="B17" s="27">
        <v>1347000</v>
      </c>
      <c r="C17" s="27">
        <v>0</v>
      </c>
      <c r="D17" s="27">
        <f t="shared" si="0"/>
        <v>1347000</v>
      </c>
      <c r="E17" s="27">
        <v>561270</v>
      </c>
      <c r="F17" s="27">
        <v>0</v>
      </c>
      <c r="G17" s="27">
        <f t="shared" si="3"/>
        <v>561270</v>
      </c>
      <c r="H17" s="28">
        <f t="shared" si="1"/>
        <v>785730</v>
      </c>
      <c r="I17" s="28">
        <f t="shared" si="1"/>
        <v>0</v>
      </c>
      <c r="J17" s="39">
        <f t="shared" si="2"/>
        <v>785730</v>
      </c>
      <c r="K17" s="29"/>
      <c r="L17" s="29"/>
      <c r="M17" s="34" t="s">
        <v>722</v>
      </c>
      <c r="N17" s="214">
        <v>38980</v>
      </c>
    </row>
    <row r="18" spans="1:14" ht="19.5" customHeight="1">
      <c r="A18" s="203" t="s">
        <v>107</v>
      </c>
      <c r="B18" s="27">
        <v>3054000</v>
      </c>
      <c r="C18" s="27">
        <v>2414000</v>
      </c>
      <c r="D18" s="27">
        <f t="shared" si="0"/>
        <v>5468000</v>
      </c>
      <c r="E18" s="27">
        <v>0</v>
      </c>
      <c r="F18" s="27">
        <v>0</v>
      </c>
      <c r="G18" s="27">
        <f t="shared" si="3"/>
        <v>0</v>
      </c>
      <c r="H18" s="28">
        <f t="shared" si="1"/>
        <v>3054000</v>
      </c>
      <c r="I18" s="28">
        <f t="shared" si="1"/>
        <v>2414000</v>
      </c>
      <c r="J18" s="39">
        <f>H18+I18</f>
        <v>5468000</v>
      </c>
      <c r="K18" s="29"/>
      <c r="L18" s="29"/>
      <c r="M18" s="34" t="s">
        <v>721</v>
      </c>
      <c r="N18" s="214">
        <v>38980</v>
      </c>
    </row>
    <row r="19" spans="1:14" ht="19.5" customHeight="1">
      <c r="A19" s="275" t="s">
        <v>108</v>
      </c>
      <c r="B19" s="38">
        <f>SUM(B12:B18)</f>
        <v>10562000</v>
      </c>
      <c r="C19" s="38">
        <f aca="true" t="shared" si="4" ref="C19:J19">SUM(C12:C18)</f>
        <v>3246000</v>
      </c>
      <c r="D19" s="38">
        <f t="shared" si="4"/>
        <v>13808000</v>
      </c>
      <c r="E19" s="38">
        <f t="shared" si="4"/>
        <v>1010270</v>
      </c>
      <c r="F19" s="38">
        <f t="shared" si="4"/>
        <v>0</v>
      </c>
      <c r="G19" s="38">
        <f t="shared" si="4"/>
        <v>1010270</v>
      </c>
      <c r="H19" s="38">
        <f t="shared" si="4"/>
        <v>9551730</v>
      </c>
      <c r="I19" s="38">
        <f t="shared" si="4"/>
        <v>3246000</v>
      </c>
      <c r="J19" s="57">
        <f t="shared" si="4"/>
        <v>12797730</v>
      </c>
      <c r="K19" s="38">
        <f>SUM(K12:K18)</f>
        <v>0</v>
      </c>
      <c r="L19" s="38">
        <f>SUM(L12:L18)</f>
        <v>0</v>
      </c>
      <c r="M19" s="34"/>
      <c r="N19" s="214"/>
    </row>
    <row r="20" spans="1:14" ht="19.5" customHeight="1">
      <c r="A20" s="203" t="s">
        <v>109</v>
      </c>
      <c r="B20" s="27">
        <v>2592000</v>
      </c>
      <c r="C20" s="27">
        <v>2048000</v>
      </c>
      <c r="D20" s="27">
        <f aca="true" t="shared" si="5" ref="D20:D28">B20+C20</f>
        <v>4640000</v>
      </c>
      <c r="E20" s="27">
        <v>2534247</v>
      </c>
      <c r="F20" s="27">
        <v>2002320</v>
      </c>
      <c r="G20" s="27">
        <f t="shared" si="3"/>
        <v>4536567</v>
      </c>
      <c r="H20" s="28">
        <f aca="true" t="shared" si="6" ref="H20:I28">B20-E20</f>
        <v>57753</v>
      </c>
      <c r="I20" s="28">
        <f t="shared" si="6"/>
        <v>45680</v>
      </c>
      <c r="J20" s="39">
        <f aca="true" t="shared" si="7" ref="J20:J28">H20+I20</f>
        <v>103433</v>
      </c>
      <c r="K20" s="29"/>
      <c r="L20" s="29"/>
      <c r="M20" s="34" t="s">
        <v>720</v>
      </c>
      <c r="N20" s="214">
        <v>38980</v>
      </c>
    </row>
    <row r="21" spans="1:14" ht="19.5" customHeight="1">
      <c r="A21" s="203" t="s">
        <v>110</v>
      </c>
      <c r="B21" s="27">
        <v>3630000</v>
      </c>
      <c r="C21" s="27">
        <v>3187000</v>
      </c>
      <c r="D21" s="27">
        <f t="shared" si="5"/>
        <v>6817000</v>
      </c>
      <c r="E21" s="27">
        <v>3125955</v>
      </c>
      <c r="F21" s="27">
        <v>2470080</v>
      </c>
      <c r="G21" s="27">
        <f t="shared" si="3"/>
        <v>5596035</v>
      </c>
      <c r="H21" s="39">
        <f t="shared" si="6"/>
        <v>504045</v>
      </c>
      <c r="I21" s="28">
        <f t="shared" si="6"/>
        <v>716920</v>
      </c>
      <c r="J21" s="39">
        <f t="shared" si="7"/>
        <v>1220965</v>
      </c>
      <c r="K21" s="29"/>
      <c r="L21" s="29"/>
      <c r="M21" s="34" t="s">
        <v>719</v>
      </c>
      <c r="N21" s="214">
        <v>38980</v>
      </c>
    </row>
    <row r="22" spans="1:14" ht="19.5" customHeight="1">
      <c r="A22" s="203" t="s">
        <v>140</v>
      </c>
      <c r="B22" s="27">
        <v>3981000</v>
      </c>
      <c r="C22" s="27">
        <v>5257000</v>
      </c>
      <c r="D22" s="27">
        <f t="shared" si="5"/>
        <v>9238000</v>
      </c>
      <c r="E22" s="27">
        <v>1668751</v>
      </c>
      <c r="F22" s="27">
        <v>0</v>
      </c>
      <c r="G22" s="27">
        <f>E22+F22</f>
        <v>1668751</v>
      </c>
      <c r="H22" s="39">
        <f>B22-E22</f>
        <v>2312249</v>
      </c>
      <c r="I22" s="28">
        <f>C22-F22</f>
        <v>5257000</v>
      </c>
      <c r="J22" s="39">
        <f t="shared" si="7"/>
        <v>7569249</v>
      </c>
      <c r="K22" s="29"/>
      <c r="L22" s="29"/>
      <c r="M22" s="34" t="s">
        <v>718</v>
      </c>
      <c r="N22" s="214">
        <v>38980</v>
      </c>
    </row>
    <row r="23" spans="1:14" ht="19.5" customHeight="1">
      <c r="A23" s="203" t="s">
        <v>141</v>
      </c>
      <c r="B23" s="27">
        <v>4348000</v>
      </c>
      <c r="C23" s="27">
        <v>10459000</v>
      </c>
      <c r="D23" s="27">
        <f t="shared" si="5"/>
        <v>14807000</v>
      </c>
      <c r="E23" s="27">
        <v>1909710</v>
      </c>
      <c r="F23" s="27">
        <v>1212000</v>
      </c>
      <c r="G23" s="27">
        <f t="shared" si="3"/>
        <v>3121710</v>
      </c>
      <c r="H23" s="39">
        <f t="shared" si="6"/>
        <v>2438290</v>
      </c>
      <c r="I23" s="28">
        <f t="shared" si="6"/>
        <v>9247000</v>
      </c>
      <c r="J23" s="39">
        <f t="shared" si="7"/>
        <v>11685290</v>
      </c>
      <c r="K23" s="29"/>
      <c r="L23" s="29"/>
      <c r="M23" s="34">
        <v>9290</v>
      </c>
      <c r="N23" s="214">
        <v>38980</v>
      </c>
    </row>
    <row r="24" spans="1:14" ht="19.5" customHeight="1">
      <c r="A24" s="203">
        <v>2006</v>
      </c>
      <c r="B24" s="27">
        <v>7289000</v>
      </c>
      <c r="C24" s="27">
        <v>10272000</v>
      </c>
      <c r="D24" s="27">
        <f t="shared" si="5"/>
        <v>17561000</v>
      </c>
      <c r="E24" s="27">
        <v>7543676</v>
      </c>
      <c r="F24" s="27">
        <v>8793972</v>
      </c>
      <c r="G24" s="27">
        <f t="shared" si="3"/>
        <v>16337648</v>
      </c>
      <c r="H24" s="39">
        <f t="shared" si="6"/>
        <v>-254676</v>
      </c>
      <c r="I24" s="28">
        <f t="shared" si="6"/>
        <v>1478028</v>
      </c>
      <c r="J24" s="39">
        <f t="shared" si="7"/>
        <v>1223352</v>
      </c>
      <c r="K24" s="29"/>
      <c r="L24" s="29"/>
      <c r="M24" s="40"/>
      <c r="N24" s="40"/>
    </row>
    <row r="25" spans="1:14" ht="19.5" customHeight="1">
      <c r="A25" s="203">
        <v>2007</v>
      </c>
      <c r="B25" s="27">
        <v>7617052</v>
      </c>
      <c r="C25" s="27">
        <v>10130127</v>
      </c>
      <c r="D25" s="27">
        <f t="shared" si="5"/>
        <v>17747179</v>
      </c>
      <c r="E25" s="27">
        <v>2535374</v>
      </c>
      <c r="F25" s="27">
        <v>7452461</v>
      </c>
      <c r="G25" s="27">
        <f t="shared" si="3"/>
        <v>9987835</v>
      </c>
      <c r="H25" s="39">
        <f t="shared" si="6"/>
        <v>5081678</v>
      </c>
      <c r="I25" s="28">
        <f t="shared" si="6"/>
        <v>2677666</v>
      </c>
      <c r="J25" s="39">
        <f t="shared" si="7"/>
        <v>7759344</v>
      </c>
      <c r="K25" s="29"/>
      <c r="L25" s="29"/>
      <c r="M25" s="40"/>
      <c r="N25" s="40"/>
    </row>
    <row r="26" spans="1:14" ht="19.5" customHeight="1">
      <c r="A26" s="203">
        <v>2008</v>
      </c>
      <c r="B26" s="27">
        <v>5282574</v>
      </c>
      <c r="C26" s="27">
        <v>6146391</v>
      </c>
      <c r="D26" s="27">
        <f t="shared" si="5"/>
        <v>11428965</v>
      </c>
      <c r="E26" s="27">
        <v>7099082</v>
      </c>
      <c r="F26" s="27">
        <v>3938352</v>
      </c>
      <c r="G26" s="27">
        <f t="shared" si="3"/>
        <v>11037434</v>
      </c>
      <c r="H26" s="39">
        <f t="shared" si="6"/>
        <v>-1816508</v>
      </c>
      <c r="I26" s="28">
        <f t="shared" si="6"/>
        <v>2208039</v>
      </c>
      <c r="J26" s="39">
        <f t="shared" si="7"/>
        <v>391531</v>
      </c>
      <c r="K26" s="29"/>
      <c r="L26" s="29"/>
      <c r="M26" s="40"/>
      <c r="N26" s="40"/>
    </row>
    <row r="27" spans="1:14" ht="19.5" customHeight="1">
      <c r="A27" s="203">
        <v>2009</v>
      </c>
      <c r="B27" s="27">
        <v>16702903</v>
      </c>
      <c r="C27" s="27">
        <v>0</v>
      </c>
      <c r="D27" s="27">
        <f t="shared" si="5"/>
        <v>16702903</v>
      </c>
      <c r="E27" s="27">
        <v>17663031</v>
      </c>
      <c r="F27" s="27">
        <v>0</v>
      </c>
      <c r="G27" s="27">
        <f t="shared" si="3"/>
        <v>17663031</v>
      </c>
      <c r="H27" s="39">
        <f t="shared" si="6"/>
        <v>-960128</v>
      </c>
      <c r="I27" s="28">
        <f t="shared" si="6"/>
        <v>0</v>
      </c>
      <c r="J27" s="39">
        <f t="shared" si="7"/>
        <v>-960128</v>
      </c>
      <c r="K27" s="29"/>
      <c r="L27" s="29"/>
      <c r="M27" s="40"/>
      <c r="N27" s="40"/>
    </row>
    <row r="28" spans="1:14" ht="19.5" customHeight="1">
      <c r="A28" s="203">
        <v>2010</v>
      </c>
      <c r="B28" s="27">
        <v>18330984</v>
      </c>
      <c r="C28" s="27">
        <v>0</v>
      </c>
      <c r="D28" s="27">
        <f t="shared" si="5"/>
        <v>18330984</v>
      </c>
      <c r="E28" s="27">
        <v>10508910</v>
      </c>
      <c r="F28" s="27">
        <v>0</v>
      </c>
      <c r="G28" s="27">
        <f t="shared" si="3"/>
        <v>10508910</v>
      </c>
      <c r="H28" s="39">
        <f t="shared" si="6"/>
        <v>7822074</v>
      </c>
      <c r="I28" s="28">
        <f t="shared" si="6"/>
        <v>0</v>
      </c>
      <c r="J28" s="39">
        <f t="shared" si="7"/>
        <v>7822074</v>
      </c>
      <c r="K28" s="29"/>
      <c r="L28" s="29"/>
      <c r="M28" s="40"/>
      <c r="N28" s="40"/>
    </row>
    <row r="29" spans="1:14" ht="19.5" customHeight="1">
      <c r="A29" s="274" t="s">
        <v>108</v>
      </c>
      <c r="B29" s="38">
        <f>SUM(B20:B28)</f>
        <v>69773513</v>
      </c>
      <c r="C29" s="38">
        <f aca="true" t="shared" si="8" ref="C29:J29">SUM(C20:C28)</f>
        <v>47499518</v>
      </c>
      <c r="D29" s="38">
        <f t="shared" si="8"/>
        <v>117273031</v>
      </c>
      <c r="E29" s="38">
        <f t="shared" si="8"/>
        <v>54588736</v>
      </c>
      <c r="F29" s="38">
        <f t="shared" si="8"/>
        <v>25869185</v>
      </c>
      <c r="G29" s="38">
        <f t="shared" si="8"/>
        <v>80457921</v>
      </c>
      <c r="H29" s="38">
        <f t="shared" si="8"/>
        <v>15184777</v>
      </c>
      <c r="I29" s="38">
        <f t="shared" si="8"/>
        <v>21630333</v>
      </c>
      <c r="J29" s="38">
        <f t="shared" si="8"/>
        <v>36815110</v>
      </c>
      <c r="K29" s="29"/>
      <c r="L29" s="29"/>
      <c r="M29" s="40"/>
      <c r="N29" s="40"/>
    </row>
    <row r="30" spans="1:14" ht="20.25" customHeight="1">
      <c r="A30" s="367" t="s">
        <v>100</v>
      </c>
      <c r="B30" s="38">
        <f>SUM(B19:B27)</f>
        <v>62004529</v>
      </c>
      <c r="C30" s="38">
        <f aca="true" t="shared" si="9" ref="C30:L30">SUM(C19:C27)</f>
        <v>50745518</v>
      </c>
      <c r="D30" s="38">
        <f t="shared" si="9"/>
        <v>112750047</v>
      </c>
      <c r="E30" s="38">
        <f t="shared" si="9"/>
        <v>45090096</v>
      </c>
      <c r="F30" s="38">
        <f t="shared" si="9"/>
        <v>25869185</v>
      </c>
      <c r="G30" s="38">
        <f t="shared" si="9"/>
        <v>70959281</v>
      </c>
      <c r="H30" s="38">
        <f t="shared" si="9"/>
        <v>16914433</v>
      </c>
      <c r="I30" s="38">
        <f t="shared" si="9"/>
        <v>24876333</v>
      </c>
      <c r="J30" s="38">
        <f t="shared" si="9"/>
        <v>41790766</v>
      </c>
      <c r="K30" s="38">
        <f t="shared" si="9"/>
        <v>0</v>
      </c>
      <c r="L30" s="38">
        <f t="shared" si="9"/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66" t="s">
        <v>111</v>
      </c>
      <c r="C36" s="47" t="s">
        <v>716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2:12" ht="15">
      <c r="B37" t="s">
        <v>717</v>
      </c>
      <c r="C37" s="49"/>
      <c r="D37" s="49"/>
      <c r="E37" s="49"/>
      <c r="F37" s="49"/>
      <c r="G37" s="49"/>
      <c r="H37" s="49"/>
      <c r="I37" s="49"/>
      <c r="J37" s="49"/>
      <c r="K37" s="49"/>
      <c r="L37" s="60" t="s">
        <v>113</v>
      </c>
    </row>
    <row r="38" spans="2:14" ht="15">
      <c r="B38" t="s">
        <v>715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1" spans="3:14" ht="18"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spans="2:5" ht="12.75">
      <c r="B42" s="51"/>
      <c r="E42"/>
    </row>
    <row r="43" ht="12.75">
      <c r="E43"/>
    </row>
  </sheetData>
  <sheetProtection/>
  <printOptions horizontalCentered="1" verticalCentered="1"/>
  <pageMargins left="0.35433070866141736" right="0.75" top="0.7874015748031497" bottom="1" header="0" footer="0"/>
  <pageSetup horizontalDpi="600" verticalDpi="600" orientation="landscape" paperSize="14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4">
      <selection activeCell="A27" sqref="A27"/>
    </sheetView>
  </sheetViews>
  <sheetFormatPr defaultColWidth="11.421875" defaultRowHeight="12.75"/>
  <cols>
    <col min="1" max="1" width="12.421875" style="0" customWidth="1"/>
    <col min="2" max="2" width="11.57421875" style="0" customWidth="1"/>
    <col min="3" max="3" width="13.7109375" style="0" customWidth="1"/>
    <col min="4" max="4" width="11.8515625" style="0" customWidth="1"/>
    <col min="5" max="5" width="12.28125" style="50" customWidth="1"/>
    <col min="6" max="6" width="12.57421875" style="0" customWidth="1"/>
    <col min="7" max="7" width="13.8515625" style="0" customWidth="1"/>
    <col min="8" max="8" width="15.421875" style="0" customWidth="1"/>
    <col min="9" max="9" width="11.57421875" style="0" customWidth="1"/>
    <col min="10" max="10" width="14.7109375" style="53" customWidth="1"/>
    <col min="11" max="11" width="11.57421875" style="0" customWidth="1"/>
    <col min="12" max="12" width="12.57421875" style="0" customWidth="1"/>
    <col min="13" max="13" width="12.7109375" style="0" customWidth="1"/>
    <col min="14" max="14" width="14.574218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5" ht="12.75">
      <c r="E6"/>
      <c r="K6" s="477" t="s">
        <v>89</v>
      </c>
      <c r="L6" s="50" t="s">
        <v>176</v>
      </c>
      <c r="M6" s="8"/>
      <c r="N6" s="8"/>
      <c r="O6" s="8"/>
    </row>
    <row r="7" spans="5:15" ht="12.75">
      <c r="E7"/>
      <c r="K7" s="478" t="s">
        <v>90</v>
      </c>
      <c r="L7" s="50" t="s">
        <v>177</v>
      </c>
      <c r="M7" s="50"/>
      <c r="N7" s="50" t="s">
        <v>769</v>
      </c>
      <c r="O7" s="8"/>
    </row>
    <row r="8" spans="5:15" ht="12.75">
      <c r="E8"/>
      <c r="K8" s="478" t="s">
        <v>91</v>
      </c>
      <c r="L8" s="50" t="s">
        <v>178</v>
      </c>
      <c r="M8" s="50"/>
      <c r="N8" s="50"/>
      <c r="O8" s="8"/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6.5" customHeight="1" thickBot="1">
      <c r="A10" s="2175" t="s">
        <v>92</v>
      </c>
      <c r="B10" s="2162" t="s">
        <v>93</v>
      </c>
      <c r="C10" s="2222"/>
      <c r="D10" s="2193"/>
      <c r="E10" s="2164" t="s">
        <v>94</v>
      </c>
      <c r="F10" s="2222"/>
      <c r="G10" s="2193"/>
      <c r="H10" s="2164" t="s">
        <v>175</v>
      </c>
      <c r="I10" s="2222"/>
      <c r="J10" s="2193"/>
      <c r="K10" s="2223" t="s">
        <v>96</v>
      </c>
      <c r="L10" s="2193"/>
      <c r="M10" s="20" t="s">
        <v>97</v>
      </c>
      <c r="N10" s="20"/>
    </row>
    <row r="11" spans="1:14" ht="19.5" customHeight="1" thickBot="1">
      <c r="A11" s="2218"/>
      <c r="B11" s="133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33" t="s">
        <v>98</v>
      </c>
      <c r="I11" s="23" t="s">
        <v>99</v>
      </c>
      <c r="J11" s="11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6.5" customHeight="1">
      <c r="A12" s="26" t="s">
        <v>103</v>
      </c>
      <c r="B12" s="134">
        <v>0</v>
      </c>
      <c r="C12" s="27">
        <v>0</v>
      </c>
      <c r="D12" s="314">
        <f aca="true" t="shared" si="0" ref="D12:D18">B12+C12</f>
        <v>0</v>
      </c>
      <c r="E12" s="130">
        <v>0</v>
      </c>
      <c r="F12" s="27">
        <v>0</v>
      </c>
      <c r="G12" s="314">
        <f>+E12+F12</f>
        <v>0</v>
      </c>
      <c r="H12" s="27">
        <f aca="true" t="shared" si="1" ref="H12:I18">B12-E12</f>
        <v>0</v>
      </c>
      <c r="I12" s="27">
        <f t="shared" si="1"/>
        <v>0</v>
      </c>
      <c r="J12" s="27">
        <f aca="true" t="shared" si="2" ref="J12:J17">H12+I12</f>
        <v>0</v>
      </c>
      <c r="K12" s="239"/>
      <c r="L12" s="240"/>
      <c r="M12" s="147"/>
      <c r="N12" s="31"/>
    </row>
    <row r="13" spans="1:14" s="32" customFormat="1" ht="17.25" customHeight="1">
      <c r="A13" s="33" t="s">
        <v>104</v>
      </c>
      <c r="B13" s="134">
        <v>0</v>
      </c>
      <c r="C13" s="27">
        <v>0</v>
      </c>
      <c r="D13" s="314">
        <f t="shared" si="0"/>
        <v>0</v>
      </c>
      <c r="E13" s="130">
        <v>0</v>
      </c>
      <c r="F13" s="27">
        <v>0</v>
      </c>
      <c r="G13" s="314">
        <f aca="true" t="shared" si="3" ref="G13:G28">E13+F13</f>
        <v>0</v>
      </c>
      <c r="H13" s="27">
        <v>0</v>
      </c>
      <c r="I13" s="27">
        <f t="shared" si="1"/>
        <v>0</v>
      </c>
      <c r="J13" s="27">
        <f t="shared" si="2"/>
        <v>0</v>
      </c>
      <c r="K13" s="239"/>
      <c r="L13" s="240"/>
      <c r="M13" s="147"/>
      <c r="N13" s="31"/>
    </row>
    <row r="14" spans="1:14" s="32" customFormat="1" ht="15.75" customHeight="1">
      <c r="A14" s="33" t="s">
        <v>105</v>
      </c>
      <c r="B14" s="134">
        <v>0</v>
      </c>
      <c r="C14" s="27">
        <v>0</v>
      </c>
      <c r="D14" s="314">
        <f t="shared" si="0"/>
        <v>0</v>
      </c>
      <c r="E14" s="130">
        <v>0</v>
      </c>
      <c r="F14" s="27">
        <v>0</v>
      </c>
      <c r="G14" s="314">
        <v>0</v>
      </c>
      <c r="H14" s="27">
        <f t="shared" si="1"/>
        <v>0</v>
      </c>
      <c r="I14" s="27">
        <f t="shared" si="1"/>
        <v>0</v>
      </c>
      <c r="J14" s="27">
        <f t="shared" si="2"/>
        <v>0</v>
      </c>
      <c r="K14" s="239"/>
      <c r="L14" s="240"/>
      <c r="M14" s="147"/>
      <c r="N14" s="31"/>
    </row>
    <row r="15" spans="1:14" s="32" customFormat="1" ht="15" customHeight="1">
      <c r="A15" s="33">
        <v>1.998</v>
      </c>
      <c r="B15" s="134">
        <v>0</v>
      </c>
      <c r="C15" s="27">
        <v>0</v>
      </c>
      <c r="D15" s="314">
        <f t="shared" si="0"/>
        <v>0</v>
      </c>
      <c r="E15" s="130">
        <v>0</v>
      </c>
      <c r="F15" s="27">
        <v>0</v>
      </c>
      <c r="G15" s="314">
        <f>+E15+F15</f>
        <v>0</v>
      </c>
      <c r="H15" s="27">
        <f>B15-E15</f>
        <v>0</v>
      </c>
      <c r="I15" s="27">
        <f>C15-F15</f>
        <v>0</v>
      </c>
      <c r="J15" s="27">
        <f>H15+I15</f>
        <v>0</v>
      </c>
      <c r="K15" s="239"/>
      <c r="L15" s="240">
        <v>1139326</v>
      </c>
      <c r="M15" s="196" t="s">
        <v>765</v>
      </c>
      <c r="N15" s="31">
        <v>38982</v>
      </c>
    </row>
    <row r="16" spans="1:14" s="32" customFormat="1" ht="18.75" customHeight="1">
      <c r="A16" s="33">
        <v>1.999</v>
      </c>
      <c r="B16" s="134">
        <v>0</v>
      </c>
      <c r="C16" s="27">
        <v>0</v>
      </c>
      <c r="D16" s="314">
        <f t="shared" si="0"/>
        <v>0</v>
      </c>
      <c r="E16" s="130">
        <v>0</v>
      </c>
      <c r="F16" s="27">
        <v>0</v>
      </c>
      <c r="G16" s="314">
        <f>+E16+F16</f>
        <v>0</v>
      </c>
      <c r="H16" s="27">
        <f t="shared" si="1"/>
        <v>0</v>
      </c>
      <c r="I16" s="27">
        <f t="shared" si="1"/>
        <v>0</v>
      </c>
      <c r="J16" s="27">
        <f>H16+I16</f>
        <v>0</v>
      </c>
      <c r="K16" s="239"/>
      <c r="L16" s="240">
        <v>936624</v>
      </c>
      <c r="M16" s="147" t="s">
        <v>764</v>
      </c>
      <c r="N16" s="31">
        <v>38982</v>
      </c>
    </row>
    <row r="17" spans="1:14" ht="17.25" customHeight="1">
      <c r="A17" s="35" t="s">
        <v>106</v>
      </c>
      <c r="B17" s="134">
        <v>0</v>
      </c>
      <c r="C17" s="27">
        <v>455000</v>
      </c>
      <c r="D17" s="314">
        <f t="shared" si="0"/>
        <v>455000</v>
      </c>
      <c r="E17" s="130">
        <v>0</v>
      </c>
      <c r="F17" s="27">
        <v>386100</v>
      </c>
      <c r="G17" s="314">
        <f t="shared" si="3"/>
        <v>386100</v>
      </c>
      <c r="H17" s="27">
        <f t="shared" si="1"/>
        <v>0</v>
      </c>
      <c r="I17" s="27">
        <f t="shared" si="1"/>
        <v>68900</v>
      </c>
      <c r="J17" s="27">
        <f t="shared" si="2"/>
        <v>68900</v>
      </c>
      <c r="K17" s="239"/>
      <c r="L17" s="240"/>
      <c r="M17" s="147" t="s">
        <v>765</v>
      </c>
      <c r="N17" s="31">
        <v>38982</v>
      </c>
    </row>
    <row r="18" spans="1:14" ht="17.25" customHeight="1" thickBot="1">
      <c r="A18" s="35" t="s">
        <v>107</v>
      </c>
      <c r="B18" s="138">
        <v>0</v>
      </c>
      <c r="C18" s="139">
        <v>0</v>
      </c>
      <c r="D18" s="325">
        <f t="shared" si="0"/>
        <v>0</v>
      </c>
      <c r="E18" s="183">
        <v>0</v>
      </c>
      <c r="F18" s="139">
        <v>68900</v>
      </c>
      <c r="G18" s="325">
        <f t="shared" si="3"/>
        <v>68900</v>
      </c>
      <c r="H18" s="139">
        <f t="shared" si="1"/>
        <v>0</v>
      </c>
      <c r="I18" s="139">
        <f t="shared" si="1"/>
        <v>-68900</v>
      </c>
      <c r="J18" s="139">
        <f>H18+I18</f>
        <v>-68900</v>
      </c>
      <c r="K18" s="247"/>
      <c r="L18" s="248">
        <v>421976</v>
      </c>
      <c r="M18" s="147" t="s">
        <v>766</v>
      </c>
      <c r="N18" s="31">
        <v>38982</v>
      </c>
    </row>
    <row r="19" spans="1:14" ht="19.5" customHeight="1" thickBot="1">
      <c r="A19" s="426" t="s">
        <v>108</v>
      </c>
      <c r="B19" s="136">
        <f>SUM(B12:B18)</f>
        <v>0</v>
      </c>
      <c r="C19" s="43">
        <f aca="true" t="shared" si="4" ref="C19:J19">SUM(C12:C18)</f>
        <v>455000</v>
      </c>
      <c r="D19" s="44">
        <f t="shared" si="4"/>
        <v>455000</v>
      </c>
      <c r="E19" s="148">
        <f t="shared" si="4"/>
        <v>0</v>
      </c>
      <c r="F19" s="43">
        <f t="shared" si="4"/>
        <v>455000</v>
      </c>
      <c r="G19" s="44">
        <f t="shared" si="4"/>
        <v>455000</v>
      </c>
      <c r="H19" s="634">
        <f t="shared" si="4"/>
        <v>0</v>
      </c>
      <c r="I19" s="634">
        <f t="shared" si="4"/>
        <v>0</v>
      </c>
      <c r="J19" s="634">
        <f t="shared" si="4"/>
        <v>0</v>
      </c>
      <c r="K19" s="148">
        <f>SUM(K12:K18)</f>
        <v>0</v>
      </c>
      <c r="L19" s="44">
        <f>SUM(L12:L18)</f>
        <v>2497926</v>
      </c>
      <c r="M19" s="147"/>
      <c r="N19" s="36"/>
    </row>
    <row r="20" spans="1:14" ht="19.5" customHeight="1">
      <c r="A20" s="219" t="s">
        <v>109</v>
      </c>
      <c r="B20" s="633">
        <v>0</v>
      </c>
      <c r="C20" s="184">
        <v>521000</v>
      </c>
      <c r="D20" s="347">
        <f aca="true" t="shared" si="5" ref="D20:D28">B20+C20</f>
        <v>521000</v>
      </c>
      <c r="E20" s="191">
        <v>0</v>
      </c>
      <c r="F20" s="184">
        <v>488326</v>
      </c>
      <c r="G20" s="347">
        <f t="shared" si="3"/>
        <v>488326</v>
      </c>
      <c r="H20" s="184">
        <f aca="true" t="shared" si="6" ref="H20:I28">B20-E20</f>
        <v>0</v>
      </c>
      <c r="I20" s="184">
        <f t="shared" si="6"/>
        <v>32674</v>
      </c>
      <c r="J20" s="184">
        <f aca="true" t="shared" si="7" ref="J20:J28">H20+I20</f>
        <v>32674</v>
      </c>
      <c r="K20" s="456"/>
      <c r="L20" s="457"/>
      <c r="M20" s="147" t="s">
        <v>767</v>
      </c>
      <c r="N20" s="31">
        <v>38982</v>
      </c>
    </row>
    <row r="21" spans="1:14" ht="19.5" customHeight="1">
      <c r="A21" s="425" t="s">
        <v>110</v>
      </c>
      <c r="B21" s="134">
        <v>0</v>
      </c>
      <c r="C21" s="27">
        <v>553000</v>
      </c>
      <c r="D21" s="314">
        <f t="shared" si="5"/>
        <v>553000</v>
      </c>
      <c r="E21" s="130">
        <v>0</v>
      </c>
      <c r="F21" s="27">
        <v>565782</v>
      </c>
      <c r="G21" s="314">
        <f t="shared" si="3"/>
        <v>565782</v>
      </c>
      <c r="H21" s="27">
        <f t="shared" si="6"/>
        <v>0</v>
      </c>
      <c r="I21" s="27">
        <f t="shared" si="6"/>
        <v>-12782</v>
      </c>
      <c r="J21" s="27">
        <f t="shared" si="7"/>
        <v>-12782</v>
      </c>
      <c r="K21" s="239"/>
      <c r="L21" s="240"/>
      <c r="M21" s="147" t="s">
        <v>768</v>
      </c>
      <c r="N21" s="31">
        <v>38982</v>
      </c>
    </row>
    <row r="22" spans="1:14" ht="19.5" customHeight="1">
      <c r="A22" s="65" t="s">
        <v>140</v>
      </c>
      <c r="B22" s="134">
        <v>0</v>
      </c>
      <c r="C22" s="27">
        <v>0</v>
      </c>
      <c r="D22" s="314">
        <f t="shared" si="5"/>
        <v>0</v>
      </c>
      <c r="E22" s="130">
        <v>0</v>
      </c>
      <c r="F22" s="27">
        <v>0</v>
      </c>
      <c r="G22" s="314">
        <f>E22+F22</f>
        <v>0</v>
      </c>
      <c r="H22" s="27">
        <f>B22-E22</f>
        <v>0</v>
      </c>
      <c r="I22" s="27">
        <f>C22-F22</f>
        <v>0</v>
      </c>
      <c r="J22" s="27">
        <f t="shared" si="7"/>
        <v>0</v>
      </c>
      <c r="K22" s="239"/>
      <c r="L22" s="240"/>
      <c r="M22" s="147"/>
      <c r="N22" s="31"/>
    </row>
    <row r="23" spans="1:14" ht="19.5" customHeight="1">
      <c r="A23" s="65" t="s">
        <v>141</v>
      </c>
      <c r="B23" s="134">
        <v>0</v>
      </c>
      <c r="C23" s="27">
        <v>0</v>
      </c>
      <c r="D23" s="314">
        <f t="shared" si="5"/>
        <v>0</v>
      </c>
      <c r="E23" s="130">
        <v>0</v>
      </c>
      <c r="F23" s="27">
        <v>0</v>
      </c>
      <c r="G23" s="314">
        <f t="shared" si="3"/>
        <v>0</v>
      </c>
      <c r="H23" s="27">
        <f t="shared" si="6"/>
        <v>0</v>
      </c>
      <c r="I23" s="27">
        <f t="shared" si="6"/>
        <v>0</v>
      </c>
      <c r="J23" s="27">
        <f t="shared" si="7"/>
        <v>0</v>
      </c>
      <c r="K23" s="239"/>
      <c r="L23" s="240"/>
      <c r="M23" s="147"/>
      <c r="N23" s="31"/>
    </row>
    <row r="24" spans="1:14" ht="19.5" customHeight="1">
      <c r="A24" s="65">
        <v>2006</v>
      </c>
      <c r="B24" s="134">
        <v>0</v>
      </c>
      <c r="C24" s="27">
        <v>0</v>
      </c>
      <c r="D24" s="314">
        <f t="shared" si="5"/>
        <v>0</v>
      </c>
      <c r="E24" s="130">
        <v>0</v>
      </c>
      <c r="F24" s="27">
        <v>0</v>
      </c>
      <c r="G24" s="314">
        <f t="shared" si="3"/>
        <v>0</v>
      </c>
      <c r="H24" s="27">
        <f t="shared" si="6"/>
        <v>0</v>
      </c>
      <c r="I24" s="27">
        <f t="shared" si="6"/>
        <v>0</v>
      </c>
      <c r="J24" s="27">
        <f t="shared" si="7"/>
        <v>0</v>
      </c>
      <c r="K24" s="130"/>
      <c r="L24" s="314"/>
      <c r="M24" s="147"/>
      <c r="N24" s="314"/>
    </row>
    <row r="25" spans="1:14" ht="19.5" customHeight="1">
      <c r="A25" s="65">
        <v>2007</v>
      </c>
      <c r="B25" s="134">
        <v>0</v>
      </c>
      <c r="C25" s="27">
        <v>0</v>
      </c>
      <c r="D25" s="314">
        <f t="shared" si="5"/>
        <v>0</v>
      </c>
      <c r="E25" s="130">
        <v>0</v>
      </c>
      <c r="F25" s="27">
        <v>0</v>
      </c>
      <c r="G25" s="314">
        <f t="shared" si="3"/>
        <v>0</v>
      </c>
      <c r="H25" s="27">
        <f t="shared" si="6"/>
        <v>0</v>
      </c>
      <c r="I25" s="27">
        <f t="shared" si="6"/>
        <v>0</v>
      </c>
      <c r="J25" s="27">
        <f t="shared" si="7"/>
        <v>0</v>
      </c>
      <c r="K25" s="130"/>
      <c r="L25" s="314"/>
      <c r="M25" s="147"/>
      <c r="N25" s="314"/>
    </row>
    <row r="26" spans="1:14" ht="19.5" customHeight="1">
      <c r="A26" s="65">
        <v>2008</v>
      </c>
      <c r="B26" s="134">
        <v>0</v>
      </c>
      <c r="C26" s="27">
        <v>0</v>
      </c>
      <c r="D26" s="314">
        <f t="shared" si="5"/>
        <v>0</v>
      </c>
      <c r="E26" s="130">
        <v>0</v>
      </c>
      <c r="F26" s="27">
        <v>0</v>
      </c>
      <c r="G26" s="314">
        <f t="shared" si="3"/>
        <v>0</v>
      </c>
      <c r="H26" s="27">
        <f t="shared" si="6"/>
        <v>0</v>
      </c>
      <c r="I26" s="27">
        <f t="shared" si="6"/>
        <v>0</v>
      </c>
      <c r="J26" s="27">
        <f t="shared" si="7"/>
        <v>0</v>
      </c>
      <c r="K26" s="130"/>
      <c r="L26" s="314"/>
      <c r="M26" s="147"/>
      <c r="N26" s="314"/>
    </row>
    <row r="27" spans="1:14" ht="19.5" customHeight="1">
      <c r="A27" s="65">
        <v>2009</v>
      </c>
      <c r="B27" s="134">
        <v>0</v>
      </c>
      <c r="C27" s="27">
        <v>0</v>
      </c>
      <c r="D27" s="314">
        <f t="shared" si="5"/>
        <v>0</v>
      </c>
      <c r="E27" s="130">
        <v>0</v>
      </c>
      <c r="F27" s="27">
        <v>0</v>
      </c>
      <c r="G27" s="314">
        <f t="shared" si="3"/>
        <v>0</v>
      </c>
      <c r="H27" s="27">
        <f t="shared" si="6"/>
        <v>0</v>
      </c>
      <c r="I27" s="27">
        <f t="shared" si="6"/>
        <v>0</v>
      </c>
      <c r="J27" s="27">
        <f t="shared" si="7"/>
        <v>0</v>
      </c>
      <c r="K27" s="130"/>
      <c r="L27" s="314"/>
      <c r="M27" s="147"/>
      <c r="N27" s="314"/>
    </row>
    <row r="28" spans="1:14" ht="19.5" customHeight="1">
      <c r="A28" s="65">
        <v>2010</v>
      </c>
      <c r="B28" s="134">
        <v>0</v>
      </c>
      <c r="C28" s="27">
        <v>0</v>
      </c>
      <c r="D28" s="314">
        <f t="shared" si="5"/>
        <v>0</v>
      </c>
      <c r="E28" s="130">
        <v>0</v>
      </c>
      <c r="F28" s="27">
        <v>0</v>
      </c>
      <c r="G28" s="314">
        <f t="shared" si="3"/>
        <v>0</v>
      </c>
      <c r="H28" s="134">
        <f t="shared" si="6"/>
        <v>0</v>
      </c>
      <c r="I28" s="28">
        <f t="shared" si="6"/>
        <v>0</v>
      </c>
      <c r="J28" s="249">
        <f t="shared" si="7"/>
        <v>0</v>
      </c>
      <c r="K28" s="130"/>
      <c r="L28" s="314"/>
      <c r="M28" s="130"/>
      <c r="N28" s="314"/>
    </row>
    <row r="29" spans="1:14" ht="19.5" customHeight="1" thickBot="1">
      <c r="A29" s="822" t="s">
        <v>976</v>
      </c>
      <c r="B29" s="879">
        <f>SUM(B20:B28)</f>
        <v>0</v>
      </c>
      <c r="C29" s="879">
        <f aca="true" t="shared" si="8" ref="C29:J29">SUM(C20:C28)</f>
        <v>1074000</v>
      </c>
      <c r="D29" s="879">
        <f t="shared" si="8"/>
        <v>1074000</v>
      </c>
      <c r="E29" s="879">
        <f t="shared" si="8"/>
        <v>0</v>
      </c>
      <c r="F29" s="879">
        <f t="shared" si="8"/>
        <v>1054108</v>
      </c>
      <c r="G29" s="879">
        <f t="shared" si="8"/>
        <v>1054108</v>
      </c>
      <c r="H29" s="879">
        <f t="shared" si="8"/>
        <v>0</v>
      </c>
      <c r="I29" s="879">
        <f t="shared" si="8"/>
        <v>19892</v>
      </c>
      <c r="J29" s="879">
        <f t="shared" si="8"/>
        <v>19892</v>
      </c>
      <c r="K29" s="337"/>
      <c r="L29" s="344"/>
      <c r="M29" s="337"/>
      <c r="N29" s="344"/>
    </row>
    <row r="30" spans="1:14" ht="20.25" customHeight="1" thickBot="1">
      <c r="A30" s="131" t="s">
        <v>100</v>
      </c>
      <c r="B30" s="136">
        <f>SUM(B19:B23)</f>
        <v>0</v>
      </c>
      <c r="C30" s="43">
        <f aca="true" t="shared" si="9" ref="C30:L30">SUM(C19:C23)</f>
        <v>1529000</v>
      </c>
      <c r="D30" s="44">
        <f t="shared" si="9"/>
        <v>1529000</v>
      </c>
      <c r="E30" s="148">
        <f t="shared" si="9"/>
        <v>0</v>
      </c>
      <c r="F30" s="43">
        <f t="shared" si="9"/>
        <v>1509108</v>
      </c>
      <c r="G30" s="44">
        <f t="shared" si="9"/>
        <v>1509108</v>
      </c>
      <c r="H30" s="136">
        <f t="shared" si="9"/>
        <v>0</v>
      </c>
      <c r="I30" s="43">
        <f t="shared" si="9"/>
        <v>19892</v>
      </c>
      <c r="J30" s="427">
        <f t="shared" si="9"/>
        <v>19892</v>
      </c>
      <c r="K30" s="148">
        <f t="shared" si="9"/>
        <v>0</v>
      </c>
      <c r="L30" s="44">
        <f t="shared" si="9"/>
        <v>2497926</v>
      </c>
      <c r="M30" s="148"/>
      <c r="N30" s="44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268" t="s">
        <v>883</v>
      </c>
      <c r="C32" s="268"/>
      <c r="D32" s="268"/>
      <c r="E32" s="268"/>
      <c r="F32" s="268"/>
      <c r="G32" s="268"/>
      <c r="H32" s="268"/>
      <c r="I32" s="46"/>
      <c r="J32" s="59"/>
      <c r="K32" s="46"/>
      <c r="L32" s="46"/>
      <c r="M32" s="46"/>
      <c r="N32" s="46"/>
    </row>
    <row r="33" spans="1:14" ht="15">
      <c r="A33" s="45"/>
      <c r="B33" s="268" t="s">
        <v>882</v>
      </c>
      <c r="C33" s="268"/>
      <c r="D33" s="268"/>
      <c r="E33" s="268"/>
      <c r="F33" s="268"/>
      <c r="G33" s="268"/>
      <c r="H33" s="268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3" ht="15">
      <c r="B36" s="66" t="s">
        <v>111</v>
      </c>
      <c r="C36" s="69" t="s">
        <v>770</v>
      </c>
      <c r="D36" s="47"/>
      <c r="E36" s="48"/>
      <c r="F36" s="48"/>
      <c r="G36" s="49"/>
      <c r="H36" s="62"/>
      <c r="I36" s="63" t="s">
        <v>112</v>
      </c>
      <c r="J36" s="2219" t="s">
        <v>850</v>
      </c>
      <c r="K36" s="2220"/>
      <c r="L36" s="2220"/>
      <c r="M36" s="2220"/>
    </row>
    <row r="37" spans="2:13" ht="12.75" customHeight="1">
      <c r="B37" t="s">
        <v>771</v>
      </c>
      <c r="C37" s="49"/>
      <c r="D37" s="49"/>
      <c r="E37" s="49"/>
      <c r="F37" s="49"/>
      <c r="G37" s="49"/>
      <c r="H37" s="49"/>
      <c r="I37" s="49"/>
      <c r="J37" s="2221" t="s">
        <v>786</v>
      </c>
      <c r="K37" s="2221"/>
      <c r="L37" s="2221"/>
      <c r="M37" s="2221"/>
    </row>
    <row r="38" spans="2:14" ht="15">
      <c r="B38" s="8" t="s">
        <v>884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7">
    <mergeCell ref="A10:A11"/>
    <mergeCell ref="J36:M36"/>
    <mergeCell ref="J37:M37"/>
    <mergeCell ref="H10:J10"/>
    <mergeCell ref="E10:G10"/>
    <mergeCell ref="B10:D10"/>
    <mergeCell ref="K10:L10"/>
  </mergeCells>
  <printOptions horizontalCentered="1"/>
  <pageMargins left="0.75" right="0.75" top="1.1811023622047245" bottom="1" header="0" footer="0"/>
  <pageSetup horizontalDpi="600" verticalDpi="600" orientation="landscape" paperSize="14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22">
      <selection activeCell="A1" sqref="A1"/>
    </sheetView>
  </sheetViews>
  <sheetFormatPr defaultColWidth="11.421875" defaultRowHeight="18.75" customHeight="1"/>
  <cols>
    <col min="1" max="1" width="1.8515625" style="3" customWidth="1"/>
    <col min="2" max="2" width="15.00390625" style="3" customWidth="1"/>
    <col min="3" max="3" width="14.00390625" style="3" customWidth="1"/>
    <col min="4" max="4" width="13.140625" style="3" customWidth="1"/>
    <col min="5" max="5" width="14.00390625" style="3" bestFit="1" customWidth="1"/>
    <col min="6" max="6" width="13.421875" style="3" customWidth="1"/>
    <col min="7" max="7" width="14.28125" style="3" customWidth="1"/>
    <col min="8" max="8" width="13.57421875" style="3" customWidth="1"/>
    <col min="9" max="9" width="14.57421875" style="3" customWidth="1"/>
    <col min="10" max="10" width="12.8515625" style="3" customWidth="1"/>
    <col min="11" max="11" width="14.8515625" style="3" customWidth="1"/>
    <col min="12" max="12" width="11.57421875" style="3" bestFit="1" customWidth="1"/>
    <col min="13" max="13" width="9.140625" style="3" customWidth="1"/>
    <col min="14" max="14" width="10.140625" style="3" customWidth="1"/>
    <col min="15" max="15" width="10.57421875" style="3" customWidth="1"/>
    <col min="16" max="16384" width="11.421875" style="3" customWidth="1"/>
  </cols>
  <sheetData>
    <row r="1" spans="2:15" ht="18.75" customHeight="1">
      <c r="B1" s="492" t="s">
        <v>86</v>
      </c>
      <c r="C1" s="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</row>
    <row r="2" spans="2:15" ht="18.75" customHeight="1">
      <c r="B2" s="492" t="s">
        <v>87</v>
      </c>
      <c r="C2" s="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2:15" ht="18.75" customHeight="1">
      <c r="B3" s="492" t="s">
        <v>88</v>
      </c>
      <c r="C3" s="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3:15" ht="18.75" customHeight="1">
      <c r="C4" s="492"/>
      <c r="D4" s="492"/>
      <c r="E4" s="492"/>
      <c r="F4" s="492"/>
      <c r="G4" s="492"/>
      <c r="H4" s="492"/>
      <c r="I4" s="492"/>
      <c r="J4" s="492"/>
      <c r="K4" s="60"/>
      <c r="L4" s="492"/>
      <c r="M4" s="492"/>
      <c r="N4" s="492"/>
      <c r="O4" s="492"/>
    </row>
    <row r="5" ht="18.75" customHeight="1">
      <c r="K5" s="574"/>
    </row>
    <row r="6" spans="11:12" ht="18.75" customHeight="1">
      <c r="K6" s="575" t="s">
        <v>196</v>
      </c>
      <c r="L6" s="68" t="s">
        <v>534</v>
      </c>
    </row>
    <row r="7" spans="6:12" ht="18.75" customHeight="1">
      <c r="F7" s="694"/>
      <c r="K7" s="117" t="s">
        <v>90</v>
      </c>
      <c r="L7" s="68" t="s">
        <v>932</v>
      </c>
    </row>
    <row r="8" spans="10:12" ht="18.75" customHeight="1">
      <c r="J8" s="694"/>
      <c r="K8" s="117" t="s">
        <v>91</v>
      </c>
      <c r="L8" s="68" t="s">
        <v>535</v>
      </c>
    </row>
    <row r="9" spans="3:15" ht="18.75" customHeight="1" thickBot="1">
      <c r="C9" s="492"/>
      <c r="D9" s="576"/>
      <c r="E9" s="577"/>
      <c r="F9" s="492"/>
      <c r="G9" s="492"/>
      <c r="H9" s="492"/>
      <c r="I9" s="492"/>
      <c r="J9" s="492"/>
      <c r="K9" s="60"/>
      <c r="L9" s="492"/>
      <c r="M9" s="492"/>
      <c r="N9" s="492"/>
      <c r="O9" s="492"/>
    </row>
    <row r="10" spans="2:15" ht="28.5" customHeight="1" thickBot="1">
      <c r="B10" s="2224" t="s">
        <v>92</v>
      </c>
      <c r="C10" s="2231" t="s">
        <v>93</v>
      </c>
      <c r="D10" s="2232"/>
      <c r="E10" s="2233"/>
      <c r="F10" s="2231" t="s">
        <v>94</v>
      </c>
      <c r="G10" s="2232"/>
      <c r="H10" s="2233"/>
      <c r="I10" s="2226" t="s">
        <v>175</v>
      </c>
      <c r="J10" s="2227"/>
      <c r="K10" s="2228"/>
      <c r="L10" s="2226" t="s">
        <v>96</v>
      </c>
      <c r="M10" s="2234"/>
      <c r="N10" s="602" t="s">
        <v>97</v>
      </c>
      <c r="O10" s="602"/>
    </row>
    <row r="11" spans="2:15" ht="18.75" customHeight="1" thickBot="1">
      <c r="B11" s="2225"/>
      <c r="C11" s="22" t="s">
        <v>98</v>
      </c>
      <c r="D11" s="23" t="s">
        <v>99</v>
      </c>
      <c r="E11" s="24" t="s">
        <v>100</v>
      </c>
      <c r="F11" s="22" t="s">
        <v>98</v>
      </c>
      <c r="G11" s="23" t="s">
        <v>99</v>
      </c>
      <c r="H11" s="24" t="s">
        <v>100</v>
      </c>
      <c r="I11" s="22" t="s">
        <v>98</v>
      </c>
      <c r="J11" s="23" t="s">
        <v>99</v>
      </c>
      <c r="K11" s="24" t="s">
        <v>100</v>
      </c>
      <c r="L11" s="25" t="s">
        <v>98</v>
      </c>
      <c r="M11" s="143" t="s">
        <v>99</v>
      </c>
      <c r="N11" s="25" t="s">
        <v>101</v>
      </c>
      <c r="O11" s="24" t="s">
        <v>102</v>
      </c>
    </row>
    <row r="12" spans="2:15" ht="18.75" customHeight="1">
      <c r="B12" s="578" t="s">
        <v>103</v>
      </c>
      <c r="C12" s="441">
        <v>0</v>
      </c>
      <c r="D12" s="137">
        <v>0</v>
      </c>
      <c r="E12" s="447">
        <f aca="true" t="shared" si="0" ref="E12:E28">C12+D12</f>
        <v>0</v>
      </c>
      <c r="F12" s="441">
        <v>0</v>
      </c>
      <c r="G12" s="137">
        <v>0</v>
      </c>
      <c r="H12" s="447">
        <f>E12+F12</f>
        <v>0</v>
      </c>
      <c r="I12" s="695">
        <v>0</v>
      </c>
      <c r="J12" s="695">
        <f>H12+I12</f>
        <v>0</v>
      </c>
      <c r="K12" s="695">
        <f>H12+I12</f>
        <v>0</v>
      </c>
      <c r="L12" s="178"/>
      <c r="M12" s="696"/>
      <c r="N12" s="151"/>
      <c r="O12" s="583"/>
    </row>
    <row r="13" spans="2:15" ht="18.75" customHeight="1">
      <c r="B13" s="578" t="s">
        <v>104</v>
      </c>
      <c r="C13" s="441">
        <v>0</v>
      </c>
      <c r="D13" s="137">
        <v>0</v>
      </c>
      <c r="E13" s="447">
        <f t="shared" si="0"/>
        <v>0</v>
      </c>
      <c r="F13" s="441">
        <v>0</v>
      </c>
      <c r="G13" s="137">
        <v>0</v>
      </c>
      <c r="H13" s="447">
        <f>E13+F13</f>
        <v>0</v>
      </c>
      <c r="I13" s="695">
        <v>0</v>
      </c>
      <c r="J13" s="695">
        <f>H13+I13</f>
        <v>0</v>
      </c>
      <c r="K13" s="695">
        <f aca="true" t="shared" si="1" ref="K13:K27">I13+J13</f>
        <v>0</v>
      </c>
      <c r="L13" s="448"/>
      <c r="M13" s="696"/>
      <c r="N13" s="152"/>
      <c r="O13" s="586"/>
    </row>
    <row r="14" spans="2:15" ht="23.25" customHeight="1">
      <c r="B14" s="578" t="s">
        <v>105</v>
      </c>
      <c r="C14" s="441">
        <v>3056000</v>
      </c>
      <c r="D14" s="137">
        <v>8068000</v>
      </c>
      <c r="E14" s="447">
        <f t="shared" si="0"/>
        <v>11124000</v>
      </c>
      <c r="F14" s="441">
        <v>3056000</v>
      </c>
      <c r="G14" s="137">
        <v>6145886</v>
      </c>
      <c r="H14" s="447">
        <f>+F14+G14</f>
        <v>9201886</v>
      </c>
      <c r="I14" s="695">
        <f aca="true" t="shared" si="2" ref="I14:J28">C14-F14</f>
        <v>0</v>
      </c>
      <c r="J14" s="695">
        <f t="shared" si="2"/>
        <v>1922114</v>
      </c>
      <c r="K14" s="695">
        <f t="shared" si="1"/>
        <v>1922114</v>
      </c>
      <c r="L14" s="448">
        <v>71099</v>
      </c>
      <c r="M14" s="696"/>
      <c r="N14" s="152" t="s">
        <v>933</v>
      </c>
      <c r="O14" s="586" t="s">
        <v>934</v>
      </c>
    </row>
    <row r="15" spans="2:15" ht="24" customHeight="1">
      <c r="B15" s="578">
        <v>1.998</v>
      </c>
      <c r="C15" s="441">
        <v>5035000</v>
      </c>
      <c r="D15" s="137">
        <v>8672000</v>
      </c>
      <c r="E15" s="447">
        <f t="shared" si="0"/>
        <v>13707000</v>
      </c>
      <c r="F15" s="441">
        <v>4040827</v>
      </c>
      <c r="G15" s="137">
        <v>9002097</v>
      </c>
      <c r="H15" s="447">
        <f aca="true" t="shared" si="3" ref="H15:H28">+F15+G15</f>
        <v>13042924</v>
      </c>
      <c r="I15" s="695">
        <f>C15-F15</f>
        <v>994173</v>
      </c>
      <c r="J15" s="695">
        <f t="shared" si="2"/>
        <v>-330097</v>
      </c>
      <c r="K15" s="695">
        <f t="shared" si="1"/>
        <v>664076</v>
      </c>
      <c r="L15" s="448"/>
      <c r="M15" s="696">
        <v>0</v>
      </c>
      <c r="N15" s="2229" t="s">
        <v>935</v>
      </c>
      <c r="O15" s="2230"/>
    </row>
    <row r="16" spans="2:15" ht="24.75" customHeight="1">
      <c r="B16" s="578">
        <v>1.999</v>
      </c>
      <c r="C16" s="441">
        <v>3554000</v>
      </c>
      <c r="D16" s="137">
        <v>10071000</v>
      </c>
      <c r="E16" s="447">
        <f t="shared" si="0"/>
        <v>13625000</v>
      </c>
      <c r="F16" s="441">
        <v>3877476</v>
      </c>
      <c r="G16" s="137">
        <v>8341761</v>
      </c>
      <c r="H16" s="447">
        <f t="shared" si="3"/>
        <v>12219237</v>
      </c>
      <c r="I16" s="695">
        <f>C16-F16</f>
        <v>-323476</v>
      </c>
      <c r="J16" s="695">
        <f t="shared" si="2"/>
        <v>1729239</v>
      </c>
      <c r="K16" s="695">
        <f t="shared" si="1"/>
        <v>1405763</v>
      </c>
      <c r="L16" s="448"/>
      <c r="M16" s="696"/>
      <c r="N16" s="152" t="s">
        <v>936</v>
      </c>
      <c r="O16" s="586" t="s">
        <v>934</v>
      </c>
    </row>
    <row r="17" spans="2:15" ht="28.5" customHeight="1">
      <c r="B17" s="585" t="s">
        <v>106</v>
      </c>
      <c r="C17" s="441">
        <v>2737000</v>
      </c>
      <c r="D17" s="137">
        <v>5022000</v>
      </c>
      <c r="E17" s="447">
        <f t="shared" si="0"/>
        <v>7759000</v>
      </c>
      <c r="F17" s="441">
        <v>3407697</v>
      </c>
      <c r="G17" s="137">
        <v>4845600</v>
      </c>
      <c r="H17" s="447">
        <f t="shared" si="3"/>
        <v>8253297</v>
      </c>
      <c r="I17" s="695">
        <f>C17-F17</f>
        <v>-670697</v>
      </c>
      <c r="J17" s="695">
        <f t="shared" si="2"/>
        <v>176400</v>
      </c>
      <c r="K17" s="695">
        <f t="shared" si="1"/>
        <v>-494297</v>
      </c>
      <c r="L17" s="448">
        <v>626585</v>
      </c>
      <c r="M17" s="696"/>
      <c r="N17" s="152" t="s">
        <v>937</v>
      </c>
      <c r="O17" s="586" t="s">
        <v>934</v>
      </c>
    </row>
    <row r="18" spans="2:15" ht="25.5" customHeight="1" thickBot="1">
      <c r="B18" s="585" t="s">
        <v>107</v>
      </c>
      <c r="C18" s="444">
        <v>16052000</v>
      </c>
      <c r="D18" s="445">
        <v>18284000</v>
      </c>
      <c r="E18" s="589">
        <f t="shared" si="0"/>
        <v>34336000</v>
      </c>
      <c r="F18" s="444">
        <v>9708442</v>
      </c>
      <c r="G18" s="445">
        <v>12090893</v>
      </c>
      <c r="H18" s="589">
        <f t="shared" si="3"/>
        <v>21799335</v>
      </c>
      <c r="I18" s="697">
        <f t="shared" si="2"/>
        <v>6343558</v>
      </c>
      <c r="J18" s="697">
        <f t="shared" si="2"/>
        <v>6193107</v>
      </c>
      <c r="K18" s="697">
        <f t="shared" si="1"/>
        <v>12536665</v>
      </c>
      <c r="L18" s="450"/>
      <c r="M18" s="698"/>
      <c r="N18" s="152" t="s">
        <v>938</v>
      </c>
      <c r="O18" s="586" t="s">
        <v>934</v>
      </c>
    </row>
    <row r="19" spans="2:15" ht="18.75" customHeight="1" thickBot="1">
      <c r="B19" s="620" t="s">
        <v>108</v>
      </c>
      <c r="C19" s="148">
        <f>SUM(C12:C18)</f>
        <v>30434000</v>
      </c>
      <c r="D19" s="43">
        <f>SUM(D12:D18)</f>
        <v>50117000</v>
      </c>
      <c r="E19" s="44">
        <f t="shared" si="0"/>
        <v>80551000</v>
      </c>
      <c r="F19" s="148">
        <f>SUM(F12:F18)</f>
        <v>24090442</v>
      </c>
      <c r="G19" s="43">
        <f>SUM(G12:G18)</f>
        <v>40426237</v>
      </c>
      <c r="H19" s="44">
        <f t="shared" si="3"/>
        <v>64516679</v>
      </c>
      <c r="I19" s="699">
        <f>SUM(I12:I18)</f>
        <v>6343558</v>
      </c>
      <c r="J19" s="699">
        <f>SUM(J12:J18)</f>
        <v>9690763</v>
      </c>
      <c r="K19" s="322">
        <f t="shared" si="1"/>
        <v>16034321</v>
      </c>
      <c r="L19" s="148">
        <f>SUM(L12:L18)</f>
        <v>697684</v>
      </c>
      <c r="M19" s="194">
        <f>SUM(M11:M18)</f>
        <v>0</v>
      </c>
      <c r="N19" s="152"/>
      <c r="O19" s="586"/>
    </row>
    <row r="20" spans="2:15" ht="27.75" customHeight="1">
      <c r="B20" s="700" t="s">
        <v>109</v>
      </c>
      <c r="C20" s="658">
        <v>17177000</v>
      </c>
      <c r="D20" s="659">
        <v>19565000</v>
      </c>
      <c r="E20" s="660">
        <f t="shared" si="0"/>
        <v>36742000</v>
      </c>
      <c r="F20" s="658">
        <v>9136886</v>
      </c>
      <c r="G20" s="659">
        <v>15575354</v>
      </c>
      <c r="H20" s="660">
        <f t="shared" si="3"/>
        <v>24712240</v>
      </c>
      <c r="I20" s="659">
        <f t="shared" si="2"/>
        <v>8040114</v>
      </c>
      <c r="J20" s="659">
        <f t="shared" si="2"/>
        <v>3989646</v>
      </c>
      <c r="K20" s="701">
        <f t="shared" si="1"/>
        <v>12029760</v>
      </c>
      <c r="L20" s="702"/>
      <c r="M20" s="703"/>
      <c r="N20" s="152" t="s">
        <v>939</v>
      </c>
      <c r="O20" s="586" t="s">
        <v>934</v>
      </c>
    </row>
    <row r="21" spans="2:15" s="704" customFormat="1" ht="27.75" customHeight="1">
      <c r="B21" s="705" t="s">
        <v>110</v>
      </c>
      <c r="C21" s="706">
        <v>10134000</v>
      </c>
      <c r="D21" s="707">
        <v>16879000</v>
      </c>
      <c r="E21" s="708">
        <f t="shared" si="0"/>
        <v>27013000</v>
      </c>
      <c r="F21" s="706">
        <v>9390926</v>
      </c>
      <c r="G21" s="707">
        <v>13647309</v>
      </c>
      <c r="H21" s="708">
        <f t="shared" si="3"/>
        <v>23038235</v>
      </c>
      <c r="I21" s="137">
        <f t="shared" si="2"/>
        <v>743074</v>
      </c>
      <c r="J21" s="137">
        <f t="shared" si="2"/>
        <v>3231691</v>
      </c>
      <c r="K21" s="608">
        <f t="shared" si="1"/>
        <v>3974765</v>
      </c>
      <c r="L21" s="709"/>
      <c r="M21" s="710"/>
      <c r="N21" s="152" t="s">
        <v>940</v>
      </c>
      <c r="O21" s="586" t="s">
        <v>934</v>
      </c>
    </row>
    <row r="22" spans="2:15" ht="27.75" customHeight="1">
      <c r="B22" s="588" t="s">
        <v>140</v>
      </c>
      <c r="C22" s="441">
        <v>5845000</v>
      </c>
      <c r="D22" s="137">
        <v>13397000</v>
      </c>
      <c r="E22" s="447">
        <f t="shared" si="0"/>
        <v>19242000</v>
      </c>
      <c r="F22" s="441">
        <v>5900149</v>
      </c>
      <c r="G22" s="137">
        <v>10237293</v>
      </c>
      <c r="H22" s="447">
        <f t="shared" si="3"/>
        <v>16137442</v>
      </c>
      <c r="I22" s="137">
        <f t="shared" si="2"/>
        <v>-55149</v>
      </c>
      <c r="J22" s="137">
        <f t="shared" si="2"/>
        <v>3159707</v>
      </c>
      <c r="K22" s="608">
        <f t="shared" si="1"/>
        <v>3104558</v>
      </c>
      <c r="L22" s="448"/>
      <c r="M22" s="696"/>
      <c r="N22" s="152" t="s">
        <v>941</v>
      </c>
      <c r="O22" s="586" t="s">
        <v>934</v>
      </c>
    </row>
    <row r="23" spans="2:15" ht="24.75" customHeight="1">
      <c r="B23" s="588" t="s">
        <v>141</v>
      </c>
      <c r="C23" s="441">
        <v>6608000</v>
      </c>
      <c r="D23" s="137">
        <v>9594000</v>
      </c>
      <c r="E23" s="447">
        <f t="shared" si="0"/>
        <v>16202000</v>
      </c>
      <c r="F23" s="441">
        <v>7324897</v>
      </c>
      <c r="G23" s="137">
        <v>8077696</v>
      </c>
      <c r="H23" s="447">
        <f t="shared" si="3"/>
        <v>15402593</v>
      </c>
      <c r="I23" s="137">
        <f t="shared" si="2"/>
        <v>-716897</v>
      </c>
      <c r="J23" s="137">
        <f t="shared" si="2"/>
        <v>1516304</v>
      </c>
      <c r="K23" s="608">
        <f t="shared" si="1"/>
        <v>799407</v>
      </c>
      <c r="L23" s="448"/>
      <c r="M23" s="696"/>
      <c r="N23" s="152" t="s">
        <v>942</v>
      </c>
      <c r="O23" s="586" t="s">
        <v>934</v>
      </c>
    </row>
    <row r="24" spans="2:15" ht="18.75" customHeight="1">
      <c r="B24" s="585" t="s">
        <v>348</v>
      </c>
      <c r="C24" s="711">
        <v>13763000</v>
      </c>
      <c r="D24" s="150">
        <v>10355000</v>
      </c>
      <c r="E24" s="712">
        <f t="shared" si="0"/>
        <v>24118000</v>
      </c>
      <c r="F24" s="444">
        <v>14127684</v>
      </c>
      <c r="G24" s="445">
        <v>7858275</v>
      </c>
      <c r="H24" s="589">
        <f t="shared" si="3"/>
        <v>21985959</v>
      </c>
      <c r="I24" s="137">
        <f t="shared" si="2"/>
        <v>-364684</v>
      </c>
      <c r="J24" s="137">
        <f t="shared" si="2"/>
        <v>2496725</v>
      </c>
      <c r="K24" s="608">
        <f t="shared" si="1"/>
        <v>2132041</v>
      </c>
      <c r="L24" s="713"/>
      <c r="M24" s="595"/>
      <c r="N24" s="152" t="s">
        <v>943</v>
      </c>
      <c r="O24" s="586" t="s">
        <v>934</v>
      </c>
    </row>
    <row r="25" spans="2:15" ht="18.75" customHeight="1">
      <c r="B25" s="714">
        <v>2007</v>
      </c>
      <c r="C25" s="715">
        <v>14047619</v>
      </c>
      <c r="D25" s="137">
        <v>8459155</v>
      </c>
      <c r="E25" s="447">
        <f t="shared" si="0"/>
        <v>22506774</v>
      </c>
      <c r="F25" s="441">
        <v>10505051</v>
      </c>
      <c r="G25" s="137">
        <v>1060472</v>
      </c>
      <c r="H25" s="447">
        <f t="shared" si="3"/>
        <v>11565523</v>
      </c>
      <c r="I25" s="137">
        <f t="shared" si="2"/>
        <v>3542568</v>
      </c>
      <c r="J25" s="137">
        <f t="shared" si="2"/>
        <v>7398683</v>
      </c>
      <c r="K25" s="608">
        <f t="shared" si="1"/>
        <v>10941251</v>
      </c>
      <c r="L25" s="448"/>
      <c r="M25" s="582"/>
      <c r="N25" s="152" t="s">
        <v>944</v>
      </c>
      <c r="O25" s="586" t="s">
        <v>934</v>
      </c>
    </row>
    <row r="26" spans="2:15" ht="18.75" customHeight="1">
      <c r="B26" s="714">
        <v>2008</v>
      </c>
      <c r="C26" s="715">
        <v>10657894</v>
      </c>
      <c r="D26" s="137">
        <v>1654042</v>
      </c>
      <c r="E26" s="447">
        <f t="shared" si="0"/>
        <v>12311936</v>
      </c>
      <c r="F26" s="441">
        <v>9607466</v>
      </c>
      <c r="G26" s="137">
        <v>925802</v>
      </c>
      <c r="H26" s="447">
        <f t="shared" si="3"/>
        <v>10533268</v>
      </c>
      <c r="I26" s="137">
        <f t="shared" si="2"/>
        <v>1050428</v>
      </c>
      <c r="J26" s="137">
        <f t="shared" si="2"/>
        <v>728240</v>
      </c>
      <c r="K26" s="608">
        <f t="shared" si="1"/>
        <v>1778668</v>
      </c>
      <c r="L26" s="448"/>
      <c r="M26" s="582"/>
      <c r="N26" s="152" t="s">
        <v>945</v>
      </c>
      <c r="O26" s="586" t="s">
        <v>934</v>
      </c>
    </row>
    <row r="27" spans="2:15" ht="18.75" customHeight="1">
      <c r="B27" s="714">
        <v>2009</v>
      </c>
      <c r="C27" s="715">
        <v>8533513</v>
      </c>
      <c r="D27" s="137">
        <v>0</v>
      </c>
      <c r="E27" s="447">
        <f t="shared" si="0"/>
        <v>8533513</v>
      </c>
      <c r="F27" s="441">
        <v>6896554</v>
      </c>
      <c r="G27" s="137">
        <v>0</v>
      </c>
      <c r="H27" s="447">
        <f t="shared" si="3"/>
        <v>6896554</v>
      </c>
      <c r="I27" s="137">
        <f t="shared" si="2"/>
        <v>1636959</v>
      </c>
      <c r="J27" s="137">
        <f t="shared" si="2"/>
        <v>0</v>
      </c>
      <c r="K27" s="608">
        <f t="shared" si="1"/>
        <v>1636959</v>
      </c>
      <c r="L27" s="448"/>
      <c r="M27" s="582"/>
      <c r="N27" s="152" t="s">
        <v>946</v>
      </c>
      <c r="O27" s="586" t="s">
        <v>934</v>
      </c>
    </row>
    <row r="28" spans="2:15" ht="18.75" customHeight="1" thickBot="1">
      <c r="B28" s="716">
        <v>2010</v>
      </c>
      <c r="C28" s="717">
        <v>9962012</v>
      </c>
      <c r="D28" s="149">
        <v>0</v>
      </c>
      <c r="E28" s="718">
        <f t="shared" si="0"/>
        <v>9962012</v>
      </c>
      <c r="F28" s="654">
        <v>12967461</v>
      </c>
      <c r="G28" s="719">
        <v>0</v>
      </c>
      <c r="H28" s="720">
        <f t="shared" si="3"/>
        <v>12967461</v>
      </c>
      <c r="I28" s="137">
        <f t="shared" si="2"/>
        <v>-3005449</v>
      </c>
      <c r="J28" s="137">
        <f t="shared" si="2"/>
        <v>0</v>
      </c>
      <c r="K28" s="137">
        <f>E28-H28</f>
        <v>-3005449</v>
      </c>
      <c r="L28" s="713"/>
      <c r="M28" s="595"/>
      <c r="N28" s="152" t="s">
        <v>947</v>
      </c>
      <c r="O28" s="586" t="s">
        <v>934</v>
      </c>
    </row>
    <row r="29" spans="2:15" ht="18.75" customHeight="1" thickBot="1">
      <c r="B29" s="832" t="s">
        <v>975</v>
      </c>
      <c r="C29" s="148">
        <f>SUM(C20:C28)</f>
        <v>96728038</v>
      </c>
      <c r="D29" s="148">
        <f aca="true" t="shared" si="4" ref="D29:K29">SUM(D20:D28)</f>
        <v>79903197</v>
      </c>
      <c r="E29" s="148">
        <f t="shared" si="4"/>
        <v>176631235</v>
      </c>
      <c r="F29" s="148">
        <f t="shared" si="4"/>
        <v>85857074</v>
      </c>
      <c r="G29" s="148">
        <f t="shared" si="4"/>
        <v>57382201</v>
      </c>
      <c r="H29" s="148">
        <f t="shared" si="4"/>
        <v>143239275</v>
      </c>
      <c r="I29" s="148">
        <f t="shared" si="4"/>
        <v>10870964</v>
      </c>
      <c r="J29" s="148">
        <f t="shared" si="4"/>
        <v>22520996</v>
      </c>
      <c r="K29" s="148">
        <f t="shared" si="4"/>
        <v>33391960</v>
      </c>
      <c r="L29" s="713"/>
      <c r="M29" s="595"/>
      <c r="N29" s="830"/>
      <c r="O29" s="831"/>
    </row>
    <row r="30" spans="2:15" ht="18.75" customHeight="1" thickBot="1">
      <c r="B30" s="620" t="s">
        <v>537</v>
      </c>
      <c r="C30" s="148">
        <f>SUM(C19:C28)</f>
        <v>127162038</v>
      </c>
      <c r="D30" s="148">
        <f aca="true" t="shared" si="5" ref="D30:K30">SUM(D19:D28)</f>
        <v>130020197</v>
      </c>
      <c r="E30" s="177">
        <f t="shared" si="5"/>
        <v>257182235</v>
      </c>
      <c r="F30" s="148">
        <f t="shared" si="5"/>
        <v>109947516</v>
      </c>
      <c r="G30" s="148">
        <f t="shared" si="5"/>
        <v>97808438</v>
      </c>
      <c r="H30" s="177">
        <f t="shared" si="5"/>
        <v>207755954</v>
      </c>
      <c r="I30" s="148">
        <f t="shared" si="5"/>
        <v>17214522</v>
      </c>
      <c r="J30" s="148">
        <f t="shared" si="5"/>
        <v>32211759</v>
      </c>
      <c r="K30" s="177">
        <f t="shared" si="5"/>
        <v>49426281</v>
      </c>
      <c r="L30" s="148"/>
      <c r="M30" s="328"/>
      <c r="N30" s="433"/>
      <c r="O30" s="400"/>
    </row>
    <row r="31" spans="2:15" ht="18.75" customHeight="1">
      <c r="B31" s="498"/>
      <c r="D31" s="46"/>
      <c r="E31" s="46"/>
      <c r="F31" s="46"/>
      <c r="G31" s="46"/>
      <c r="H31" s="46"/>
      <c r="I31" s="46"/>
      <c r="J31" s="46"/>
      <c r="K31" s="59"/>
      <c r="L31" s="46"/>
      <c r="M31" s="46"/>
      <c r="N31" s="46"/>
      <c r="O31" s="46"/>
    </row>
    <row r="32" spans="2:15" ht="18.75" customHeight="1">
      <c r="B32" s="498"/>
      <c r="C32" s="66" t="s">
        <v>536</v>
      </c>
      <c r="D32" s="49"/>
      <c r="E32" s="49"/>
      <c r="F32" s="49"/>
      <c r="G32" s="49"/>
      <c r="H32" s="49"/>
      <c r="I32" s="49"/>
      <c r="J32" s="46"/>
      <c r="K32" s="59"/>
      <c r="L32" s="46"/>
      <c r="M32" s="46"/>
      <c r="N32" s="46"/>
      <c r="O32" s="46"/>
    </row>
    <row r="33" spans="2:15" ht="18.75" customHeight="1">
      <c r="B33" s="498"/>
      <c r="C33" s="66" t="s">
        <v>948</v>
      </c>
      <c r="D33" s="49"/>
      <c r="E33" s="49"/>
      <c r="F33" s="49"/>
      <c r="G33" s="49"/>
      <c r="H33" s="49"/>
      <c r="I33" s="49"/>
      <c r="J33" s="46"/>
      <c r="K33" s="59"/>
      <c r="L33" s="46"/>
      <c r="M33" s="46"/>
      <c r="N33" s="46"/>
      <c r="O33" s="46"/>
    </row>
    <row r="34" spans="2:12" ht="18.75" customHeight="1">
      <c r="B34" s="498"/>
      <c r="D34" s="46"/>
      <c r="E34" s="46"/>
      <c r="F34" s="46"/>
      <c r="G34" s="46"/>
      <c r="H34" s="46"/>
      <c r="I34" s="46"/>
      <c r="J34" s="46"/>
      <c r="K34" s="64" t="s">
        <v>949</v>
      </c>
      <c r="L34" s="46"/>
    </row>
    <row r="35" spans="2:12" ht="18.75" customHeight="1">
      <c r="B35" s="498"/>
      <c r="C35" s="3" t="s">
        <v>111</v>
      </c>
      <c r="D35" s="595" t="s">
        <v>530</v>
      </c>
      <c r="E35" s="595"/>
      <c r="F35" s="46"/>
      <c r="G35" s="46"/>
      <c r="H35" s="46"/>
      <c r="I35" s="46"/>
      <c r="J35" s="46"/>
      <c r="K35" s="3" t="s">
        <v>786</v>
      </c>
      <c r="L35" s="60"/>
    </row>
    <row r="36" spans="2:15" ht="18.75" customHeight="1">
      <c r="B36" s="498"/>
      <c r="C36" s="3" t="s">
        <v>950</v>
      </c>
      <c r="D36" s="46"/>
      <c r="E36" s="46"/>
      <c r="F36" s="46"/>
      <c r="G36" s="46"/>
      <c r="H36" s="46"/>
      <c r="I36" s="46"/>
      <c r="J36" s="46"/>
      <c r="K36" s="59"/>
      <c r="L36" s="46"/>
      <c r="M36" s="46"/>
      <c r="N36" s="46"/>
      <c r="O36" s="46"/>
    </row>
    <row r="37" spans="3:12" ht="18.75" customHeight="1">
      <c r="C37" s="3" t="s">
        <v>951</v>
      </c>
      <c r="D37" s="595"/>
      <c r="E37" s="595"/>
      <c r="F37" s="46"/>
      <c r="G37" s="46"/>
      <c r="H37" s="46"/>
      <c r="I37" s="62"/>
      <c r="J37" s="62" t="s">
        <v>112</v>
      </c>
      <c r="K37" s="64"/>
      <c r="L37" s="46"/>
    </row>
    <row r="40" ht="18.75" customHeight="1">
      <c r="I40" s="721"/>
    </row>
    <row r="41" ht="18.75" customHeight="1">
      <c r="I41" s="721"/>
    </row>
  </sheetData>
  <sheetProtection/>
  <mergeCells count="6">
    <mergeCell ref="B10:B11"/>
    <mergeCell ref="I10:K10"/>
    <mergeCell ref="N15:O15"/>
    <mergeCell ref="C10:E10"/>
    <mergeCell ref="F10:H10"/>
    <mergeCell ref="L10:M10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8">
      <selection activeCell="G5" sqref="G5"/>
    </sheetView>
  </sheetViews>
  <sheetFormatPr defaultColWidth="11.421875" defaultRowHeight="12.75"/>
  <cols>
    <col min="1" max="1" width="14.7109375" style="8" customWidth="1"/>
    <col min="2" max="2" width="16.28125" style="8" customWidth="1"/>
    <col min="3" max="3" width="14.57421875" style="8" customWidth="1"/>
    <col min="4" max="4" width="15.28125" style="8" customWidth="1"/>
    <col min="5" max="5" width="15.00390625" style="70" customWidth="1"/>
    <col min="6" max="6" width="11.140625" style="8" customWidth="1"/>
    <col min="7" max="7" width="14.140625" style="8" customWidth="1"/>
    <col min="8" max="8" width="13.7109375" style="8" customWidth="1"/>
    <col min="9" max="9" width="11.7109375" style="8" customWidth="1"/>
    <col min="10" max="10" width="13.140625" style="78" customWidth="1"/>
    <col min="11" max="11" width="13.8515625" style="8" customWidth="1"/>
    <col min="12" max="12" width="10.140625" style="8" customWidth="1"/>
    <col min="13" max="13" width="10.00390625" style="8" customWidth="1"/>
    <col min="14" max="14" width="13.140625" style="8" customWidth="1"/>
    <col min="15" max="16384" width="11.421875" style="8" customWidth="1"/>
  </cols>
  <sheetData>
    <row r="1" spans="1:14" ht="15" customHeight="1">
      <c r="A1" s="75" t="s">
        <v>86</v>
      </c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>
      <c r="A2" s="75" t="s">
        <v>87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>
      <c r="A3" s="75" t="s">
        <v>88</v>
      </c>
      <c r="B3" s="7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12.75">
      <c r="B4" s="75"/>
      <c r="C4" s="75"/>
      <c r="D4" s="75"/>
      <c r="E4" s="75"/>
      <c r="F4" s="75"/>
      <c r="G4" s="75"/>
      <c r="H4" s="75"/>
      <c r="I4" s="75"/>
      <c r="J4" s="77"/>
      <c r="K4" s="75"/>
      <c r="L4" s="75"/>
      <c r="M4" s="75"/>
      <c r="N4" s="75"/>
    </row>
    <row r="5" ht="12.75">
      <c r="E5" s="8"/>
    </row>
    <row r="6" spans="5:12" ht="12.75">
      <c r="E6" s="8"/>
      <c r="K6" s="72" t="s">
        <v>89</v>
      </c>
      <c r="L6" s="50" t="s">
        <v>181</v>
      </c>
    </row>
    <row r="7" spans="5:12" ht="12.75">
      <c r="E7" s="8"/>
      <c r="K7" s="73" t="s">
        <v>90</v>
      </c>
      <c r="L7" s="50" t="s">
        <v>672</v>
      </c>
    </row>
    <row r="8" spans="5:12" ht="12.75">
      <c r="E8" s="8"/>
      <c r="K8" s="73" t="s">
        <v>91</v>
      </c>
      <c r="L8" s="70" t="s">
        <v>182</v>
      </c>
    </row>
    <row r="9" spans="2:14" ht="13.5" thickBot="1">
      <c r="B9" s="75"/>
      <c r="C9" s="79"/>
      <c r="D9" s="80"/>
      <c r="E9" s="75"/>
      <c r="F9" s="75"/>
      <c r="G9" s="75"/>
      <c r="H9" s="75"/>
      <c r="I9" s="75"/>
      <c r="J9" s="77"/>
      <c r="K9" s="75"/>
      <c r="L9" s="75"/>
      <c r="M9" s="75"/>
      <c r="N9" s="75"/>
    </row>
    <row r="10" spans="1:14" ht="41.25" customHeight="1" thickBot="1">
      <c r="A10" s="81" t="s">
        <v>92</v>
      </c>
      <c r="B10" s="2235" t="s">
        <v>93</v>
      </c>
      <c r="C10" s="2236"/>
      <c r="D10" s="2237"/>
      <c r="E10" s="2238" t="s">
        <v>94</v>
      </c>
      <c r="F10" s="2236"/>
      <c r="G10" s="2237"/>
      <c r="H10" s="14" t="s">
        <v>180</v>
      </c>
      <c r="I10" s="15"/>
      <c r="J10" s="55"/>
      <c r="K10" s="2162" t="s">
        <v>179</v>
      </c>
      <c r="L10" s="2222"/>
      <c r="M10" s="20" t="s">
        <v>97</v>
      </c>
      <c r="N10" s="20"/>
    </row>
    <row r="11" spans="1:14" ht="21" customHeight="1" thickBot="1">
      <c r="A11" s="82"/>
      <c r="B11" s="568" t="s">
        <v>98</v>
      </c>
      <c r="C11" s="84" t="s">
        <v>99</v>
      </c>
      <c r="D11" s="71" t="s">
        <v>100</v>
      </c>
      <c r="E11" s="83" t="s">
        <v>98</v>
      </c>
      <c r="F11" s="84" t="s">
        <v>99</v>
      </c>
      <c r="G11" s="18" t="s">
        <v>100</v>
      </c>
      <c r="H11" s="83" t="s">
        <v>98</v>
      </c>
      <c r="I11" s="84" t="s">
        <v>99</v>
      </c>
      <c r="J11" s="85" t="s">
        <v>100</v>
      </c>
      <c r="K11" s="416" t="s">
        <v>98</v>
      </c>
      <c r="L11" s="550" t="s">
        <v>99</v>
      </c>
      <c r="M11" s="74" t="s">
        <v>101</v>
      </c>
      <c r="N11" s="18" t="s">
        <v>102</v>
      </c>
    </row>
    <row r="12" spans="1:14" s="91" customFormat="1" ht="18.75" customHeight="1">
      <c r="A12" s="26" t="s">
        <v>103</v>
      </c>
      <c r="B12" s="569">
        <v>0</v>
      </c>
      <c r="C12" s="86">
        <v>0</v>
      </c>
      <c r="D12" s="556">
        <f>B12+C12</f>
        <v>0</v>
      </c>
      <c r="E12" s="559">
        <v>0</v>
      </c>
      <c r="F12" s="86">
        <v>0</v>
      </c>
      <c r="G12" s="560">
        <f>+E12+F12</f>
        <v>0</v>
      </c>
      <c r="H12" s="566">
        <f>B12-E12</f>
        <v>0</v>
      </c>
      <c r="I12" s="87">
        <f>C12-F12</f>
        <v>0</v>
      </c>
      <c r="J12" s="567">
        <f>H12+I12</f>
        <v>0</v>
      </c>
      <c r="K12" s="564"/>
      <c r="L12" s="551"/>
      <c r="M12" s="554"/>
      <c r="N12" s="90"/>
    </row>
    <row r="13" spans="1:14" s="91" customFormat="1" ht="18.75" customHeight="1">
      <c r="A13" s="26" t="s">
        <v>104</v>
      </c>
      <c r="B13" s="569">
        <v>0</v>
      </c>
      <c r="C13" s="86">
        <v>0</v>
      </c>
      <c r="D13" s="556">
        <f>B13+C13</f>
        <v>0</v>
      </c>
      <c r="E13" s="559">
        <v>0</v>
      </c>
      <c r="F13" s="86">
        <v>0</v>
      </c>
      <c r="G13" s="560">
        <f>E13+F13</f>
        <v>0</v>
      </c>
      <c r="H13" s="566">
        <v>0</v>
      </c>
      <c r="I13" s="87">
        <f aca="true" t="shared" si="0" ref="I13:I18">C13-F13</f>
        <v>0</v>
      </c>
      <c r="J13" s="567">
        <f>H13+I13</f>
        <v>0</v>
      </c>
      <c r="K13" s="564"/>
      <c r="L13" s="551"/>
      <c r="M13" s="453"/>
      <c r="N13" s="90"/>
    </row>
    <row r="14" spans="1:14" s="91" customFormat="1" ht="21.75" customHeight="1">
      <c r="A14" s="26" t="s">
        <v>105</v>
      </c>
      <c r="B14" s="569">
        <v>0</v>
      </c>
      <c r="C14" s="86">
        <v>0</v>
      </c>
      <c r="D14" s="556">
        <f>B14+C14</f>
        <v>0</v>
      </c>
      <c r="E14" s="559">
        <v>0</v>
      </c>
      <c r="F14" s="86">
        <v>0</v>
      </c>
      <c r="G14" s="560">
        <v>0</v>
      </c>
      <c r="H14" s="566">
        <f>B14-E14</f>
        <v>0</v>
      </c>
      <c r="I14" s="87">
        <f t="shared" si="0"/>
        <v>0</v>
      </c>
      <c r="J14" s="567">
        <f>H14+I14</f>
        <v>0</v>
      </c>
      <c r="K14" s="564"/>
      <c r="L14" s="551"/>
      <c r="M14" s="453"/>
      <c r="N14" s="90"/>
    </row>
    <row r="15" spans="1:14" s="91" customFormat="1" ht="31.5" customHeight="1">
      <c r="A15" s="26">
        <v>1.998</v>
      </c>
      <c r="B15" s="569">
        <v>0</v>
      </c>
      <c r="C15" s="86">
        <v>0</v>
      </c>
      <c r="D15" s="556">
        <f>B15+C15</f>
        <v>0</v>
      </c>
      <c r="E15" s="559">
        <v>0</v>
      </c>
      <c r="F15" s="86">
        <v>0</v>
      </c>
      <c r="G15" s="560">
        <f>+E15+F15</f>
        <v>0</v>
      </c>
      <c r="H15" s="566">
        <f>B15-E15</f>
        <v>0</v>
      </c>
      <c r="I15" s="87">
        <f t="shared" si="0"/>
        <v>0</v>
      </c>
      <c r="J15" s="567">
        <f>H15+I15</f>
        <v>0</v>
      </c>
      <c r="K15" s="564"/>
      <c r="L15" s="551"/>
      <c r="M15" s="554"/>
      <c r="N15" s="90"/>
    </row>
    <row r="16" spans="1:14" s="91" customFormat="1" ht="29.25" customHeight="1">
      <c r="A16" s="26">
        <v>1.999</v>
      </c>
      <c r="B16" s="569">
        <v>1347000</v>
      </c>
      <c r="C16" s="86">
        <v>1617000</v>
      </c>
      <c r="D16" s="556">
        <f>B16+C16</f>
        <v>2964000</v>
      </c>
      <c r="E16" s="559">
        <v>673515</v>
      </c>
      <c r="F16" s="86">
        <v>808460</v>
      </c>
      <c r="G16" s="560">
        <f>+E16+F16</f>
        <v>1481975</v>
      </c>
      <c r="H16" s="566">
        <f>B16-E16</f>
        <v>673485</v>
      </c>
      <c r="I16" s="87">
        <f t="shared" si="0"/>
        <v>808540</v>
      </c>
      <c r="J16" s="567">
        <f>H16+I16</f>
        <v>1482025</v>
      </c>
      <c r="K16" s="564"/>
      <c r="L16" s="551"/>
      <c r="M16" s="453" t="s">
        <v>183</v>
      </c>
      <c r="N16" s="90">
        <v>38314</v>
      </c>
    </row>
    <row r="17" spans="1:14" ht="31.5" customHeight="1">
      <c r="A17" s="93" t="s">
        <v>106</v>
      </c>
      <c r="B17" s="569">
        <v>2115000</v>
      </c>
      <c r="C17" s="86">
        <v>1971000</v>
      </c>
      <c r="D17" s="556">
        <f aca="true" t="shared" si="1" ref="D17:D28">B17+C17</f>
        <v>4086000</v>
      </c>
      <c r="E17" s="559">
        <v>0</v>
      </c>
      <c r="F17" s="86">
        <v>0</v>
      </c>
      <c r="G17" s="560">
        <f aca="true" t="shared" si="2" ref="G17:G28">+E17+F17</f>
        <v>0</v>
      </c>
      <c r="H17" s="566">
        <f>B17-E17</f>
        <v>2115000</v>
      </c>
      <c r="I17" s="87">
        <f t="shared" si="0"/>
        <v>1971000</v>
      </c>
      <c r="J17" s="567">
        <f aca="true" t="shared" si="3" ref="J17:J28">H17+I17</f>
        <v>4086000</v>
      </c>
      <c r="K17" s="564"/>
      <c r="L17" s="551"/>
      <c r="M17" s="453" t="s">
        <v>184</v>
      </c>
      <c r="N17" s="90">
        <v>38314</v>
      </c>
    </row>
    <row r="18" spans="1:14" ht="31.5" customHeight="1">
      <c r="A18" s="93" t="s">
        <v>107</v>
      </c>
      <c r="B18" s="569">
        <v>2441000</v>
      </c>
      <c r="C18" s="86">
        <v>1930000</v>
      </c>
      <c r="D18" s="556">
        <f t="shared" si="1"/>
        <v>4371000</v>
      </c>
      <c r="E18" s="559">
        <v>0</v>
      </c>
      <c r="F18" s="86">
        <v>0</v>
      </c>
      <c r="G18" s="560">
        <f t="shared" si="2"/>
        <v>0</v>
      </c>
      <c r="H18" s="566">
        <f>B18-E18</f>
        <v>2441000</v>
      </c>
      <c r="I18" s="87">
        <f t="shared" si="0"/>
        <v>1930000</v>
      </c>
      <c r="J18" s="567">
        <f t="shared" si="3"/>
        <v>4371000</v>
      </c>
      <c r="K18" s="564"/>
      <c r="L18" s="551"/>
      <c r="M18" s="453" t="s">
        <v>185</v>
      </c>
      <c r="N18" s="94">
        <v>38314</v>
      </c>
    </row>
    <row r="19" spans="1:14" ht="31.5" customHeight="1">
      <c r="A19" s="37" t="s">
        <v>108</v>
      </c>
      <c r="B19" s="558">
        <f>SUM(B12:B18)</f>
        <v>5903000</v>
      </c>
      <c r="C19" s="95">
        <f aca="true" t="shared" si="4" ref="C19:I19">SUM(C12:C18)</f>
        <v>5518000</v>
      </c>
      <c r="D19" s="556">
        <f t="shared" si="1"/>
        <v>11421000</v>
      </c>
      <c r="E19" s="561">
        <f t="shared" si="4"/>
        <v>673515</v>
      </c>
      <c r="F19" s="95">
        <f t="shared" si="4"/>
        <v>808460</v>
      </c>
      <c r="G19" s="560">
        <f t="shared" si="2"/>
        <v>1481975</v>
      </c>
      <c r="H19" s="561">
        <f t="shared" si="4"/>
        <v>5229485</v>
      </c>
      <c r="I19" s="95">
        <f t="shared" si="4"/>
        <v>4709540</v>
      </c>
      <c r="J19" s="567">
        <f t="shared" si="3"/>
        <v>9939025</v>
      </c>
      <c r="K19" s="558">
        <f>SUM(K12:K18)</f>
        <v>0</v>
      </c>
      <c r="L19" s="552">
        <f>SUM(L12:L18)</f>
        <v>0</v>
      </c>
      <c r="M19" s="453"/>
      <c r="N19" s="94"/>
    </row>
    <row r="20" spans="1:15" ht="19.5" customHeight="1">
      <c r="A20" s="93" t="s">
        <v>109</v>
      </c>
      <c r="B20" s="569">
        <v>2606000</v>
      </c>
      <c r="C20" s="86">
        <v>4173000</v>
      </c>
      <c r="D20" s="556">
        <f t="shared" si="1"/>
        <v>6779000</v>
      </c>
      <c r="E20" s="559">
        <v>0</v>
      </c>
      <c r="F20" s="86">
        <v>0</v>
      </c>
      <c r="G20" s="560">
        <f t="shared" si="2"/>
        <v>0</v>
      </c>
      <c r="H20" s="559">
        <f aca="true" t="shared" si="5" ref="H20:I28">B20-E20</f>
        <v>2606000</v>
      </c>
      <c r="I20" s="559">
        <f t="shared" si="5"/>
        <v>4173000</v>
      </c>
      <c r="J20" s="559">
        <f t="shared" si="3"/>
        <v>6779000</v>
      </c>
      <c r="K20" s="564"/>
      <c r="L20" s="551"/>
      <c r="M20" s="453" t="s">
        <v>186</v>
      </c>
      <c r="N20" s="94">
        <v>38314</v>
      </c>
      <c r="O20" s="572"/>
    </row>
    <row r="21" spans="1:15" ht="19.5" customHeight="1">
      <c r="A21" s="93" t="s">
        <v>110</v>
      </c>
      <c r="B21" s="569">
        <v>2764000</v>
      </c>
      <c r="C21" s="86">
        <v>4423000</v>
      </c>
      <c r="D21" s="556">
        <f t="shared" si="1"/>
        <v>7187000</v>
      </c>
      <c r="E21" s="559">
        <v>0</v>
      </c>
      <c r="F21" s="86">
        <v>0</v>
      </c>
      <c r="G21" s="560">
        <f t="shared" si="2"/>
        <v>0</v>
      </c>
      <c r="H21" s="559">
        <f t="shared" si="5"/>
        <v>2764000</v>
      </c>
      <c r="I21" s="559">
        <f t="shared" si="5"/>
        <v>4423000</v>
      </c>
      <c r="J21" s="559">
        <f t="shared" si="3"/>
        <v>7187000</v>
      </c>
      <c r="K21" s="564"/>
      <c r="L21" s="551"/>
      <c r="M21" s="453" t="s">
        <v>187</v>
      </c>
      <c r="N21" s="94">
        <v>38314</v>
      </c>
      <c r="O21" s="572"/>
    </row>
    <row r="22" spans="1:14" ht="19.5" customHeight="1">
      <c r="A22" s="96" t="s">
        <v>140</v>
      </c>
      <c r="B22" s="569">
        <v>2635000</v>
      </c>
      <c r="C22" s="86">
        <v>3720000</v>
      </c>
      <c r="D22" s="556">
        <f t="shared" si="1"/>
        <v>6355000</v>
      </c>
      <c r="E22" s="559">
        <v>2276355</v>
      </c>
      <c r="F22" s="86">
        <v>3941400</v>
      </c>
      <c r="G22" s="560">
        <f t="shared" si="2"/>
        <v>6217755</v>
      </c>
      <c r="H22" s="559">
        <f t="shared" si="5"/>
        <v>358645</v>
      </c>
      <c r="I22" s="559">
        <f t="shared" si="5"/>
        <v>-221400</v>
      </c>
      <c r="J22" s="559">
        <f t="shared" si="3"/>
        <v>137245</v>
      </c>
      <c r="K22" s="564"/>
      <c r="L22" s="551"/>
      <c r="M22" s="453" t="s">
        <v>527</v>
      </c>
      <c r="N22" s="94">
        <v>38982</v>
      </c>
    </row>
    <row r="23" spans="1:14" ht="19.5" customHeight="1">
      <c r="A23" s="93" t="s">
        <v>141</v>
      </c>
      <c r="B23" s="570">
        <v>6749000</v>
      </c>
      <c r="C23" s="215">
        <v>3724000</v>
      </c>
      <c r="D23" s="556">
        <f t="shared" si="1"/>
        <v>10473000</v>
      </c>
      <c r="E23" s="559">
        <v>12477645</v>
      </c>
      <c r="F23" s="86">
        <v>4317664</v>
      </c>
      <c r="G23" s="560">
        <f t="shared" si="2"/>
        <v>16795309</v>
      </c>
      <c r="H23" s="559">
        <f t="shared" si="5"/>
        <v>-5728645</v>
      </c>
      <c r="I23" s="559">
        <f t="shared" si="5"/>
        <v>-593664</v>
      </c>
      <c r="J23" s="559">
        <f t="shared" si="3"/>
        <v>-6322309</v>
      </c>
      <c r="K23" s="564">
        <v>4175088</v>
      </c>
      <c r="L23" s="551"/>
      <c r="M23" s="453">
        <v>9400</v>
      </c>
      <c r="N23" s="94">
        <v>38982</v>
      </c>
    </row>
    <row r="24" spans="1:14" ht="19.5" customHeight="1">
      <c r="A24" s="93">
        <v>2006</v>
      </c>
      <c r="B24" s="570">
        <v>1249000</v>
      </c>
      <c r="C24" s="215">
        <v>2496000</v>
      </c>
      <c r="D24" s="556">
        <f t="shared" si="1"/>
        <v>3745000</v>
      </c>
      <c r="E24" s="559">
        <v>1249000</v>
      </c>
      <c r="F24" s="86">
        <v>1759542</v>
      </c>
      <c r="G24" s="560">
        <f t="shared" si="2"/>
        <v>3008542</v>
      </c>
      <c r="H24" s="559">
        <f t="shared" si="5"/>
        <v>0</v>
      </c>
      <c r="I24" s="559">
        <f t="shared" si="5"/>
        <v>736458</v>
      </c>
      <c r="J24" s="559">
        <f t="shared" si="3"/>
        <v>736458</v>
      </c>
      <c r="K24" s="564">
        <v>3927311</v>
      </c>
      <c r="L24" s="551"/>
      <c r="M24" s="453">
        <v>647</v>
      </c>
      <c r="N24" s="398">
        <v>40571</v>
      </c>
    </row>
    <row r="25" spans="1:14" ht="19.5" customHeight="1">
      <c r="A25" s="93">
        <v>2007</v>
      </c>
      <c r="B25" s="570">
        <v>1287794</v>
      </c>
      <c r="C25" s="215">
        <v>2730796</v>
      </c>
      <c r="D25" s="556">
        <f t="shared" si="1"/>
        <v>4018590</v>
      </c>
      <c r="E25" s="559">
        <v>1287794</v>
      </c>
      <c r="F25" s="86">
        <v>2104401</v>
      </c>
      <c r="G25" s="560">
        <f t="shared" si="2"/>
        <v>3392195</v>
      </c>
      <c r="H25" s="559">
        <f t="shared" si="5"/>
        <v>0</v>
      </c>
      <c r="I25" s="559">
        <f t="shared" si="5"/>
        <v>626395</v>
      </c>
      <c r="J25" s="559">
        <f t="shared" si="3"/>
        <v>626395</v>
      </c>
      <c r="K25" s="559">
        <v>4966294</v>
      </c>
      <c r="L25" s="551"/>
      <c r="M25" s="453">
        <v>668</v>
      </c>
      <c r="N25" s="398">
        <v>40571</v>
      </c>
    </row>
    <row r="26" spans="1:14" ht="19.5" customHeight="1">
      <c r="A26" s="93">
        <v>2008</v>
      </c>
      <c r="B26" s="570">
        <v>7179221</v>
      </c>
      <c r="C26" s="215">
        <v>1580376</v>
      </c>
      <c r="D26" s="557">
        <f t="shared" si="1"/>
        <v>8759597</v>
      </c>
      <c r="E26" s="562">
        <v>1365620</v>
      </c>
      <c r="F26" s="215">
        <v>593083</v>
      </c>
      <c r="G26" s="563">
        <f t="shared" si="2"/>
        <v>1958703</v>
      </c>
      <c r="H26" s="559">
        <f t="shared" si="5"/>
        <v>5813601</v>
      </c>
      <c r="I26" s="559">
        <f t="shared" si="5"/>
        <v>987293</v>
      </c>
      <c r="J26" s="559">
        <f t="shared" si="3"/>
        <v>6800894</v>
      </c>
      <c r="K26" s="565"/>
      <c r="L26" s="553"/>
      <c r="M26" s="453">
        <v>667</v>
      </c>
      <c r="N26" s="398">
        <v>40571</v>
      </c>
    </row>
    <row r="27" spans="1:14" ht="19.5" customHeight="1">
      <c r="A27" s="96">
        <v>2009</v>
      </c>
      <c r="B27" s="569">
        <v>0</v>
      </c>
      <c r="C27" s="86">
        <v>0</v>
      </c>
      <c r="D27" s="556">
        <f t="shared" si="1"/>
        <v>0</v>
      </c>
      <c r="E27" s="559">
        <v>0</v>
      </c>
      <c r="F27" s="86">
        <v>0</v>
      </c>
      <c r="G27" s="560">
        <f t="shared" si="2"/>
        <v>0</v>
      </c>
      <c r="H27" s="559">
        <f t="shared" si="5"/>
        <v>0</v>
      </c>
      <c r="I27" s="559">
        <f t="shared" si="5"/>
        <v>0</v>
      </c>
      <c r="J27" s="559">
        <f t="shared" si="3"/>
        <v>0</v>
      </c>
      <c r="K27" s="564"/>
      <c r="L27" s="551"/>
      <c r="M27" s="453">
        <v>666</v>
      </c>
      <c r="N27" s="398">
        <v>40571</v>
      </c>
    </row>
    <row r="28" spans="1:14" ht="19.5" customHeight="1" thickBot="1">
      <c r="A28" s="93">
        <v>2010</v>
      </c>
      <c r="B28" s="570">
        <v>0</v>
      </c>
      <c r="C28" s="215">
        <v>0</v>
      </c>
      <c r="D28" s="557">
        <f t="shared" si="1"/>
        <v>0</v>
      </c>
      <c r="E28" s="562">
        <v>0</v>
      </c>
      <c r="F28" s="215">
        <v>0</v>
      </c>
      <c r="G28" s="563">
        <f t="shared" si="2"/>
        <v>0</v>
      </c>
      <c r="H28" s="559">
        <f t="shared" si="5"/>
        <v>0</v>
      </c>
      <c r="I28" s="559">
        <f t="shared" si="5"/>
        <v>0</v>
      </c>
      <c r="J28" s="559">
        <f t="shared" si="3"/>
        <v>0</v>
      </c>
      <c r="K28" s="565"/>
      <c r="L28" s="553"/>
      <c r="M28" s="554" t="s">
        <v>848</v>
      </c>
      <c r="N28" s="90">
        <v>40714</v>
      </c>
    </row>
    <row r="29" spans="1:14" ht="19.5" customHeight="1" thickBot="1">
      <c r="A29" s="837" t="s">
        <v>975</v>
      </c>
      <c r="B29" s="571">
        <f>SUM(B20:B28)</f>
        <v>24470015</v>
      </c>
      <c r="C29" s="571">
        <f aca="true" t="shared" si="6" ref="C29:J29">SUM(C20:C28)</f>
        <v>22847172</v>
      </c>
      <c r="D29" s="571">
        <f t="shared" si="6"/>
        <v>47317187</v>
      </c>
      <c r="E29" s="571">
        <f t="shared" si="6"/>
        <v>18656414</v>
      </c>
      <c r="F29" s="571">
        <f t="shared" si="6"/>
        <v>12716090</v>
      </c>
      <c r="G29" s="571">
        <f t="shared" si="6"/>
        <v>31372504</v>
      </c>
      <c r="H29" s="571">
        <f t="shared" si="6"/>
        <v>5813601</v>
      </c>
      <c r="I29" s="571">
        <f t="shared" si="6"/>
        <v>10131082</v>
      </c>
      <c r="J29" s="571">
        <f t="shared" si="6"/>
        <v>15944683</v>
      </c>
      <c r="K29" s="833"/>
      <c r="L29" s="834"/>
      <c r="M29" s="835"/>
      <c r="N29" s="836"/>
    </row>
    <row r="30" spans="1:14" ht="20.25" customHeight="1" thickBot="1">
      <c r="A30" s="98" t="s">
        <v>100</v>
      </c>
      <c r="B30" s="571">
        <f aca="true" t="shared" si="7" ref="B30:J30">SUM(B19:B28)</f>
        <v>30373015</v>
      </c>
      <c r="C30" s="571">
        <f t="shared" si="7"/>
        <v>28365172</v>
      </c>
      <c r="D30" s="571">
        <f t="shared" si="7"/>
        <v>58738187</v>
      </c>
      <c r="E30" s="571">
        <f t="shared" si="7"/>
        <v>19329929</v>
      </c>
      <c r="F30" s="571">
        <f t="shared" si="7"/>
        <v>13524550</v>
      </c>
      <c r="G30" s="571">
        <f t="shared" si="7"/>
        <v>32854479</v>
      </c>
      <c r="H30" s="571">
        <f t="shared" si="7"/>
        <v>11043086</v>
      </c>
      <c r="I30" s="571">
        <f t="shared" si="7"/>
        <v>14840622</v>
      </c>
      <c r="J30" s="573">
        <f t="shared" si="7"/>
        <v>25883708</v>
      </c>
      <c r="K30" s="216">
        <f>SUM(K19:K28)</f>
        <v>13068693</v>
      </c>
      <c r="L30" s="99">
        <f>SUM(L19:L23)</f>
        <v>0</v>
      </c>
      <c r="M30" s="555"/>
      <c r="N30" s="379"/>
    </row>
    <row r="31" spans="1:14" ht="12.7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101"/>
      <c r="L31" s="101"/>
      <c r="M31" s="101"/>
      <c r="N31" s="101"/>
    </row>
    <row r="32" spans="1:14" ht="12.75">
      <c r="A32" s="548"/>
      <c r="B32" s="311" t="s">
        <v>853</v>
      </c>
      <c r="C32" s="311"/>
      <c r="D32" s="311"/>
      <c r="E32" s="311"/>
      <c r="F32" s="311"/>
      <c r="G32" s="311"/>
      <c r="H32" s="311"/>
      <c r="I32" s="47"/>
      <c r="J32" s="549"/>
      <c r="K32" s="47"/>
      <c r="L32" s="47"/>
      <c r="M32" s="47"/>
      <c r="N32" s="47"/>
    </row>
    <row r="33" spans="1:14" ht="12.75">
      <c r="A33" s="100"/>
      <c r="B33" s="48"/>
      <c r="C33" s="48"/>
      <c r="D33" s="48"/>
      <c r="E33" s="48"/>
      <c r="F33" s="48"/>
      <c r="G33" s="48"/>
      <c r="H33" s="48"/>
      <c r="I33" s="101"/>
      <c r="J33" s="102"/>
      <c r="K33" s="101"/>
      <c r="L33" s="101"/>
      <c r="M33" s="101"/>
      <c r="N33" s="101"/>
    </row>
    <row r="34" spans="1:14" ht="12.75">
      <c r="A34" s="100"/>
      <c r="B34" s="101"/>
      <c r="C34" s="101"/>
      <c r="D34" s="101"/>
      <c r="E34" s="101"/>
      <c r="F34" s="101"/>
      <c r="G34" s="101"/>
      <c r="H34" s="101"/>
      <c r="I34" s="101"/>
      <c r="J34" s="102"/>
      <c r="K34" s="101"/>
      <c r="L34" s="101"/>
      <c r="M34" s="101"/>
      <c r="N34" s="101"/>
    </row>
    <row r="35" spans="1:14" ht="12.75">
      <c r="A35" s="100"/>
      <c r="C35" s="101"/>
      <c r="D35" s="101"/>
      <c r="E35" s="101"/>
      <c r="F35" s="101"/>
      <c r="G35" s="101"/>
      <c r="H35" s="101"/>
      <c r="I35" s="101"/>
      <c r="J35" s="102"/>
      <c r="K35" s="101"/>
      <c r="L35" s="101"/>
      <c r="M35" s="101"/>
      <c r="N35" s="101"/>
    </row>
    <row r="36" spans="2:13" ht="15.75">
      <c r="B36" s="67" t="s">
        <v>111</v>
      </c>
      <c r="C36" s="2239" t="s">
        <v>849</v>
      </c>
      <c r="D36" s="2240"/>
      <c r="E36" s="2240"/>
      <c r="F36" s="2240"/>
      <c r="G36" s="2240"/>
      <c r="H36" s="2240"/>
      <c r="I36" s="2240"/>
      <c r="J36" s="103"/>
      <c r="K36" s="242" t="s">
        <v>850</v>
      </c>
      <c r="L36" s="243"/>
      <c r="M36" s="115"/>
    </row>
    <row r="37" spans="2:14" ht="15.75">
      <c r="B37" s="8" t="s">
        <v>851</v>
      </c>
      <c r="C37" s="268"/>
      <c r="D37" s="268"/>
      <c r="E37" s="268"/>
      <c r="F37" s="268"/>
      <c r="G37" s="268"/>
      <c r="H37" s="268"/>
      <c r="I37" s="101"/>
      <c r="L37" s="243"/>
      <c r="N37" s="52" t="s">
        <v>786</v>
      </c>
    </row>
    <row r="38" spans="2:14" ht="12.75">
      <c r="B38" s="8" t="s">
        <v>852</v>
      </c>
      <c r="C38" s="268"/>
      <c r="D38" s="268"/>
      <c r="E38" s="268"/>
      <c r="F38" s="268"/>
      <c r="G38" s="268"/>
      <c r="H38" s="268"/>
      <c r="I38" s="101"/>
      <c r="J38" s="101"/>
      <c r="K38" s="101"/>
      <c r="L38" s="101"/>
      <c r="M38" s="101"/>
      <c r="N38" s="101"/>
    </row>
    <row r="41" spans="2:14" ht="12.75">
      <c r="B41" s="104"/>
      <c r="C41" s="76"/>
      <c r="D41" s="76"/>
      <c r="E41" s="104"/>
      <c r="F41" s="75"/>
      <c r="G41" s="104"/>
      <c r="H41" s="104"/>
      <c r="I41" s="104"/>
      <c r="J41" s="105"/>
      <c r="K41" s="104"/>
      <c r="L41" s="104"/>
      <c r="M41" s="104"/>
      <c r="N41" s="104"/>
    </row>
    <row r="42" ht="12.75">
      <c r="E42" s="8"/>
    </row>
    <row r="43" ht="12.75">
      <c r="E43" s="8"/>
    </row>
  </sheetData>
  <sheetProtection/>
  <mergeCells count="4">
    <mergeCell ref="B10:D10"/>
    <mergeCell ref="E10:G10"/>
    <mergeCell ref="K10:L10"/>
    <mergeCell ref="C36:I36"/>
  </mergeCells>
  <printOptions horizontalCentered="1"/>
  <pageMargins left="0.35433070866141736" right="0.35433070866141736" top="0.7874015748031497" bottom="0.984251968503937" header="0" footer="0"/>
  <pageSetup horizontalDpi="600" verticalDpi="600" orientation="landscape" paperSize="14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22">
      <selection activeCell="A1" sqref="A1"/>
    </sheetView>
  </sheetViews>
  <sheetFormatPr defaultColWidth="11.421875" defaultRowHeight="12.75"/>
  <cols>
    <col min="1" max="1" width="3.7109375" style="3" customWidth="1"/>
    <col min="2" max="2" width="11.7109375" style="3" customWidth="1"/>
    <col min="3" max="3" width="16.28125" style="3" customWidth="1"/>
    <col min="4" max="4" width="14.57421875" style="3" customWidth="1"/>
    <col min="5" max="5" width="14.421875" style="3" customWidth="1"/>
    <col min="6" max="6" width="13.28125" style="68" customWidth="1"/>
    <col min="7" max="7" width="13.8515625" style="3" customWidth="1"/>
    <col min="8" max="8" width="15.8515625" style="3" customWidth="1"/>
    <col min="9" max="9" width="15.7109375" style="3" customWidth="1"/>
    <col min="10" max="10" width="13.8515625" style="3" customWidth="1"/>
    <col min="11" max="11" width="15.140625" style="574" customWidth="1"/>
    <col min="12" max="12" width="11.140625" style="3" customWidth="1"/>
    <col min="13" max="13" width="11.421875" style="3" customWidth="1"/>
    <col min="14" max="14" width="10.00390625" style="3" customWidth="1"/>
    <col min="15" max="15" width="13.140625" style="3" customWidth="1"/>
    <col min="16" max="16384" width="11.421875" style="3" customWidth="1"/>
  </cols>
  <sheetData>
    <row r="1" spans="2:15" ht="15" customHeight="1">
      <c r="B1" s="492" t="s">
        <v>86</v>
      </c>
      <c r="C1" s="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</row>
    <row r="2" spans="2:15" ht="15">
      <c r="B2" s="492" t="s">
        <v>87</v>
      </c>
      <c r="C2" s="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2:15" ht="15">
      <c r="B3" s="492" t="s">
        <v>88</v>
      </c>
      <c r="C3" s="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3:15" ht="15">
      <c r="C4" s="492"/>
      <c r="D4" s="492"/>
      <c r="E4" s="492"/>
      <c r="F4" s="492"/>
      <c r="G4" s="492"/>
      <c r="H4" s="492"/>
      <c r="I4" s="492"/>
      <c r="J4" s="492"/>
      <c r="K4" s="60"/>
      <c r="L4" s="492"/>
      <c r="M4" s="492"/>
      <c r="N4" s="492"/>
      <c r="O4" s="492"/>
    </row>
    <row r="5" ht="14.25">
      <c r="F5" s="3"/>
    </row>
    <row r="6" spans="6:12" ht="15">
      <c r="F6" s="3"/>
      <c r="K6" s="575" t="s">
        <v>89</v>
      </c>
      <c r="L6" s="68" t="s">
        <v>181</v>
      </c>
    </row>
    <row r="7" spans="6:12" ht="15">
      <c r="F7" s="3"/>
      <c r="K7" s="117" t="s">
        <v>90</v>
      </c>
      <c r="L7" s="68" t="s">
        <v>672</v>
      </c>
    </row>
    <row r="8" spans="6:12" ht="15">
      <c r="F8" s="3"/>
      <c r="K8" s="117" t="s">
        <v>91</v>
      </c>
      <c r="L8" s="68" t="s">
        <v>182</v>
      </c>
    </row>
    <row r="9" spans="3:15" ht="15.75" thickBot="1">
      <c r="C9" s="492"/>
      <c r="D9" s="576"/>
      <c r="E9" s="577"/>
      <c r="F9" s="492"/>
      <c r="G9" s="492"/>
      <c r="H9" s="492"/>
      <c r="I9" s="492"/>
      <c r="J9" s="492"/>
      <c r="K9" s="60"/>
      <c r="L9" s="492"/>
      <c r="M9" s="492"/>
      <c r="N9" s="492"/>
      <c r="O9" s="492"/>
    </row>
    <row r="10" spans="2:15" s="8" customFormat="1" ht="27" customHeight="1" thickBot="1">
      <c r="B10" s="2224" t="s">
        <v>92</v>
      </c>
      <c r="C10" s="2245" t="s">
        <v>93</v>
      </c>
      <c r="D10" s="2246"/>
      <c r="E10" s="2247"/>
      <c r="F10" s="2245" t="s">
        <v>94</v>
      </c>
      <c r="G10" s="2246"/>
      <c r="H10" s="2247"/>
      <c r="I10" s="2248" t="s">
        <v>180</v>
      </c>
      <c r="J10" s="2249"/>
      <c r="K10" s="2250"/>
      <c r="L10" s="2243" t="s">
        <v>179</v>
      </c>
      <c r="M10" s="2244"/>
      <c r="N10" s="599" t="s">
        <v>97</v>
      </c>
      <c r="O10" s="599"/>
    </row>
    <row r="11" spans="2:15" ht="27" customHeight="1" thickBot="1">
      <c r="B11" s="2225"/>
      <c r="C11" s="22" t="s">
        <v>98</v>
      </c>
      <c r="D11" s="23" t="s">
        <v>99</v>
      </c>
      <c r="E11" s="24" t="s">
        <v>100</v>
      </c>
      <c r="F11" s="22" t="s">
        <v>98</v>
      </c>
      <c r="G11" s="23" t="s">
        <v>99</v>
      </c>
      <c r="H11" s="24" t="s">
        <v>100</v>
      </c>
      <c r="I11" s="22" t="s">
        <v>98</v>
      </c>
      <c r="J11" s="23" t="s">
        <v>99</v>
      </c>
      <c r="K11" s="24" t="s">
        <v>100</v>
      </c>
      <c r="L11" s="230" t="s">
        <v>98</v>
      </c>
      <c r="M11" s="143" t="s">
        <v>99</v>
      </c>
      <c r="N11" s="25" t="s">
        <v>101</v>
      </c>
      <c r="O11" s="24" t="s">
        <v>102</v>
      </c>
    </row>
    <row r="12" spans="2:15" s="584" customFormat="1" ht="18.75" customHeight="1">
      <c r="B12" s="578" t="s">
        <v>103</v>
      </c>
      <c r="C12" s="441">
        <v>0</v>
      </c>
      <c r="D12" s="137">
        <v>0</v>
      </c>
      <c r="E12" s="447">
        <f>C12+D12</f>
        <v>0</v>
      </c>
      <c r="F12" s="441">
        <v>0</v>
      </c>
      <c r="G12" s="137">
        <v>0</v>
      </c>
      <c r="H12" s="447">
        <f>+F12+G12</f>
        <v>0</v>
      </c>
      <c r="I12" s="631">
        <f>C12-F12</f>
        <v>0</v>
      </c>
      <c r="J12" s="579">
        <f>D12-G12</f>
        <v>0</v>
      </c>
      <c r="K12" s="580">
        <f>I12+J12</f>
        <v>0</v>
      </c>
      <c r="L12" s="581"/>
      <c r="M12" s="582"/>
      <c r="N12" s="151"/>
      <c r="O12" s="583"/>
    </row>
    <row r="13" spans="2:15" s="584" customFormat="1" ht="23.25" customHeight="1">
      <c r="B13" s="578" t="s">
        <v>104</v>
      </c>
      <c r="C13" s="441">
        <v>0</v>
      </c>
      <c r="D13" s="137">
        <v>0</v>
      </c>
      <c r="E13" s="447">
        <f>C13+D13</f>
        <v>0</v>
      </c>
      <c r="F13" s="441">
        <v>0</v>
      </c>
      <c r="G13" s="137">
        <v>0</v>
      </c>
      <c r="H13" s="447">
        <f>F13+G13</f>
        <v>0</v>
      </c>
      <c r="I13" s="631">
        <v>0</v>
      </c>
      <c r="J13" s="579">
        <f aca="true" t="shared" si="0" ref="J13:J18">D13-G13</f>
        <v>0</v>
      </c>
      <c r="K13" s="580">
        <f>I13+J13</f>
        <v>0</v>
      </c>
      <c r="L13" s="581"/>
      <c r="M13" s="582"/>
      <c r="N13" s="152"/>
      <c r="O13" s="583"/>
    </row>
    <row r="14" spans="2:15" s="584" customFormat="1" ht="23.25" customHeight="1">
      <c r="B14" s="578" t="s">
        <v>105</v>
      </c>
      <c r="C14" s="441">
        <v>0</v>
      </c>
      <c r="D14" s="137">
        <v>0</v>
      </c>
      <c r="E14" s="447">
        <f>C14+D14</f>
        <v>0</v>
      </c>
      <c r="F14" s="441">
        <v>0</v>
      </c>
      <c r="G14" s="137">
        <v>0</v>
      </c>
      <c r="H14" s="447">
        <v>0</v>
      </c>
      <c r="I14" s="631">
        <f>C14-F14</f>
        <v>0</v>
      </c>
      <c r="J14" s="579">
        <f t="shared" si="0"/>
        <v>0</v>
      </c>
      <c r="K14" s="580">
        <f>I14+J14</f>
        <v>0</v>
      </c>
      <c r="L14" s="581"/>
      <c r="M14" s="582"/>
      <c r="N14" s="152"/>
      <c r="O14" s="583"/>
    </row>
    <row r="15" spans="2:15" s="584" customFormat="1" ht="21" customHeight="1">
      <c r="B15" s="578">
        <v>1.998</v>
      </c>
      <c r="C15" s="441">
        <v>0</v>
      </c>
      <c r="D15" s="137">
        <v>0</v>
      </c>
      <c r="E15" s="447">
        <f>C15+D15</f>
        <v>0</v>
      </c>
      <c r="F15" s="441">
        <v>0</v>
      </c>
      <c r="G15" s="137">
        <v>0</v>
      </c>
      <c r="H15" s="447">
        <f>+F15+G15</f>
        <v>0</v>
      </c>
      <c r="I15" s="631">
        <f>C15-F15</f>
        <v>0</v>
      </c>
      <c r="J15" s="579">
        <f t="shared" si="0"/>
        <v>0</v>
      </c>
      <c r="K15" s="580">
        <f>I15+J15</f>
        <v>0</v>
      </c>
      <c r="L15" s="581"/>
      <c r="M15" s="582"/>
      <c r="N15" s="151"/>
      <c r="O15" s="583"/>
    </row>
    <row r="16" spans="2:15" s="584" customFormat="1" ht="26.25" customHeight="1">
      <c r="B16" s="578">
        <v>1.999</v>
      </c>
      <c r="C16" s="441">
        <v>1347000</v>
      </c>
      <c r="D16" s="137">
        <v>1617000</v>
      </c>
      <c r="E16" s="447">
        <f>C16+D16</f>
        <v>2964000</v>
      </c>
      <c r="F16" s="441">
        <v>673515</v>
      </c>
      <c r="G16" s="137">
        <v>808460</v>
      </c>
      <c r="H16" s="447">
        <f>+F16+G16</f>
        <v>1481975</v>
      </c>
      <c r="I16" s="631">
        <f>C16-F16</f>
        <v>673485</v>
      </c>
      <c r="J16" s="579">
        <f t="shared" si="0"/>
        <v>808540</v>
      </c>
      <c r="K16" s="580">
        <f>I16+J16</f>
        <v>1482025</v>
      </c>
      <c r="L16" s="581"/>
      <c r="M16" s="582"/>
      <c r="N16" s="152" t="s">
        <v>183</v>
      </c>
      <c r="O16" s="583">
        <v>38314</v>
      </c>
    </row>
    <row r="17" spans="2:15" ht="31.5" customHeight="1">
      <c r="B17" s="585" t="s">
        <v>106</v>
      </c>
      <c r="C17" s="441">
        <v>2115000</v>
      </c>
      <c r="D17" s="137">
        <v>1971000</v>
      </c>
      <c r="E17" s="447">
        <f aca="true" t="shared" si="1" ref="E17:E28">C17+D17</f>
        <v>4086000</v>
      </c>
      <c r="F17" s="441">
        <v>0</v>
      </c>
      <c r="G17" s="137">
        <v>0</v>
      </c>
      <c r="H17" s="447">
        <f aca="true" t="shared" si="2" ref="H17:H28">+F17+G17</f>
        <v>0</v>
      </c>
      <c r="I17" s="631">
        <f>C17-F17</f>
        <v>2115000</v>
      </c>
      <c r="J17" s="579">
        <f t="shared" si="0"/>
        <v>1971000</v>
      </c>
      <c r="K17" s="580">
        <f aca="true" t="shared" si="3" ref="K17:K28">I17+J17</f>
        <v>4086000</v>
      </c>
      <c r="L17" s="581"/>
      <c r="M17" s="582"/>
      <c r="N17" s="152" t="s">
        <v>184</v>
      </c>
      <c r="O17" s="583">
        <v>38314</v>
      </c>
    </row>
    <row r="18" spans="2:15" ht="25.5" customHeight="1">
      <c r="B18" s="585" t="s">
        <v>107</v>
      </c>
      <c r="C18" s="441">
        <v>2441000</v>
      </c>
      <c r="D18" s="137">
        <v>1930000</v>
      </c>
      <c r="E18" s="447">
        <f t="shared" si="1"/>
        <v>4371000</v>
      </c>
      <c r="F18" s="441">
        <v>0</v>
      </c>
      <c r="G18" s="137">
        <v>0</v>
      </c>
      <c r="H18" s="447">
        <f t="shared" si="2"/>
        <v>0</v>
      </c>
      <c r="I18" s="631">
        <f>C18-F18</f>
        <v>2441000</v>
      </c>
      <c r="J18" s="579">
        <f t="shared" si="0"/>
        <v>1930000</v>
      </c>
      <c r="K18" s="580">
        <f t="shared" si="3"/>
        <v>4371000</v>
      </c>
      <c r="L18" s="581"/>
      <c r="M18" s="582"/>
      <c r="N18" s="152" t="s">
        <v>185</v>
      </c>
      <c r="O18" s="586">
        <v>38314</v>
      </c>
    </row>
    <row r="19" spans="2:15" ht="27" customHeight="1">
      <c r="B19" s="587" t="s">
        <v>108</v>
      </c>
      <c r="C19" s="226">
        <f>SUM(C12:C18)</f>
        <v>5903000</v>
      </c>
      <c r="D19" s="38">
        <f aca="true" t="shared" si="4" ref="D19:J19">SUM(D12:D18)</f>
        <v>5518000</v>
      </c>
      <c r="E19" s="38">
        <f t="shared" si="4"/>
        <v>11421000</v>
      </c>
      <c r="F19" s="226">
        <f t="shared" si="4"/>
        <v>673515</v>
      </c>
      <c r="G19" s="38">
        <f t="shared" si="4"/>
        <v>808460</v>
      </c>
      <c r="H19" s="447">
        <f t="shared" si="2"/>
        <v>1481975</v>
      </c>
      <c r="I19" s="226">
        <f t="shared" si="4"/>
        <v>5229485</v>
      </c>
      <c r="J19" s="38">
        <f t="shared" si="4"/>
        <v>4709540</v>
      </c>
      <c r="K19" s="580">
        <f t="shared" si="3"/>
        <v>9939025</v>
      </c>
      <c r="L19" s="135">
        <f>SUM(L12:L18)</f>
        <v>0</v>
      </c>
      <c r="M19" s="145">
        <f>SUM(M12:M18)</f>
        <v>0</v>
      </c>
      <c r="N19" s="152"/>
      <c r="O19" s="586"/>
    </row>
    <row r="20" spans="2:15" ht="26.25" customHeight="1">
      <c r="B20" s="585" t="s">
        <v>109</v>
      </c>
      <c r="C20" s="441">
        <v>2606000</v>
      </c>
      <c r="D20" s="137">
        <v>4173000</v>
      </c>
      <c r="E20" s="447">
        <f t="shared" si="1"/>
        <v>6779000</v>
      </c>
      <c r="F20" s="441">
        <v>0</v>
      </c>
      <c r="G20" s="137">
        <v>291983</v>
      </c>
      <c r="H20" s="447">
        <f t="shared" si="2"/>
        <v>291983</v>
      </c>
      <c r="I20" s="441">
        <f aca="true" t="shared" si="5" ref="I20:J28">C20-F20</f>
        <v>2606000</v>
      </c>
      <c r="J20" s="137">
        <f t="shared" si="5"/>
        <v>3881017</v>
      </c>
      <c r="K20" s="447">
        <f t="shared" si="3"/>
        <v>6487017</v>
      </c>
      <c r="L20" s="581"/>
      <c r="M20" s="582"/>
      <c r="N20" s="152" t="s">
        <v>869</v>
      </c>
      <c r="O20" s="586" t="s">
        <v>870</v>
      </c>
    </row>
    <row r="21" spans="2:15" ht="27.75" customHeight="1">
      <c r="B21" s="585" t="s">
        <v>110</v>
      </c>
      <c r="C21" s="441">
        <v>2764000</v>
      </c>
      <c r="D21" s="137">
        <v>4423000</v>
      </c>
      <c r="E21" s="447">
        <f t="shared" si="1"/>
        <v>7187000</v>
      </c>
      <c r="F21" s="441">
        <v>1022769</v>
      </c>
      <c r="G21" s="137">
        <v>1318928</v>
      </c>
      <c r="H21" s="447">
        <f t="shared" si="2"/>
        <v>2341697</v>
      </c>
      <c r="I21" s="441">
        <f t="shared" si="5"/>
        <v>1741231</v>
      </c>
      <c r="J21" s="137">
        <f t="shared" si="5"/>
        <v>3104072</v>
      </c>
      <c r="K21" s="447">
        <f t="shared" si="3"/>
        <v>4845303</v>
      </c>
      <c r="L21" s="581"/>
      <c r="M21" s="582"/>
      <c r="N21" s="152" t="s">
        <v>871</v>
      </c>
      <c r="O21" s="586" t="s">
        <v>870</v>
      </c>
    </row>
    <row r="22" spans="2:15" ht="24" customHeight="1">
      <c r="B22" s="588" t="s">
        <v>140</v>
      </c>
      <c r="C22" s="441">
        <v>2635000</v>
      </c>
      <c r="D22" s="137">
        <v>3720000</v>
      </c>
      <c r="E22" s="447">
        <f t="shared" si="1"/>
        <v>6355000</v>
      </c>
      <c r="F22" s="441">
        <v>0</v>
      </c>
      <c r="G22" s="137">
        <v>0</v>
      </c>
      <c r="H22" s="447">
        <f t="shared" si="2"/>
        <v>0</v>
      </c>
      <c r="I22" s="441">
        <f t="shared" si="5"/>
        <v>2635000</v>
      </c>
      <c r="J22" s="137">
        <f t="shared" si="5"/>
        <v>3720000</v>
      </c>
      <c r="K22" s="447">
        <f t="shared" si="3"/>
        <v>6355000</v>
      </c>
      <c r="L22" s="581"/>
      <c r="M22" s="582"/>
      <c r="N22" s="152" t="s">
        <v>872</v>
      </c>
      <c r="O22" s="586" t="s">
        <v>870</v>
      </c>
    </row>
    <row r="23" spans="2:15" ht="24.75" customHeight="1">
      <c r="B23" s="585" t="s">
        <v>141</v>
      </c>
      <c r="C23" s="444">
        <v>6749000</v>
      </c>
      <c r="D23" s="445">
        <v>3724000</v>
      </c>
      <c r="E23" s="447">
        <f t="shared" si="1"/>
        <v>10473000</v>
      </c>
      <c r="F23" s="441">
        <v>4953914</v>
      </c>
      <c r="G23" s="137">
        <v>2340468</v>
      </c>
      <c r="H23" s="447">
        <f t="shared" si="2"/>
        <v>7294382</v>
      </c>
      <c r="I23" s="441">
        <f t="shared" si="5"/>
        <v>1795086</v>
      </c>
      <c r="J23" s="137">
        <f t="shared" si="5"/>
        <v>1383532</v>
      </c>
      <c r="K23" s="447">
        <f t="shared" si="3"/>
        <v>3178618</v>
      </c>
      <c r="L23" s="581"/>
      <c r="M23" s="582"/>
      <c r="N23" s="152" t="s">
        <v>873</v>
      </c>
      <c r="O23" s="586" t="s">
        <v>870</v>
      </c>
    </row>
    <row r="24" spans="2:15" ht="29.25" customHeight="1">
      <c r="B24" s="585">
        <v>2006</v>
      </c>
      <c r="C24" s="444">
        <v>1249000</v>
      </c>
      <c r="D24" s="445">
        <v>2496000</v>
      </c>
      <c r="E24" s="447">
        <f t="shared" si="1"/>
        <v>3745000</v>
      </c>
      <c r="F24" s="441">
        <v>3927311</v>
      </c>
      <c r="G24" s="137">
        <v>1759542</v>
      </c>
      <c r="H24" s="447">
        <f t="shared" si="2"/>
        <v>5686853</v>
      </c>
      <c r="I24" s="441">
        <f t="shared" si="5"/>
        <v>-2678311</v>
      </c>
      <c r="J24" s="137">
        <f t="shared" si="5"/>
        <v>736458</v>
      </c>
      <c r="K24" s="447">
        <f t="shared" si="3"/>
        <v>-1941853</v>
      </c>
      <c r="L24" s="581"/>
      <c r="M24" s="582"/>
      <c r="N24" s="152" t="s">
        <v>874</v>
      </c>
      <c r="O24" s="586" t="s">
        <v>870</v>
      </c>
    </row>
    <row r="25" spans="2:15" ht="25.5" customHeight="1">
      <c r="B25" s="585">
        <v>2007</v>
      </c>
      <c r="C25" s="444">
        <v>1287794</v>
      </c>
      <c r="D25" s="445">
        <v>2730796</v>
      </c>
      <c r="E25" s="447">
        <f t="shared" si="1"/>
        <v>4018590</v>
      </c>
      <c r="F25" s="441">
        <v>3964523</v>
      </c>
      <c r="G25" s="137">
        <v>1792961</v>
      </c>
      <c r="H25" s="447">
        <f t="shared" si="2"/>
        <v>5757484</v>
      </c>
      <c r="I25" s="441">
        <f t="shared" si="5"/>
        <v>-2676729</v>
      </c>
      <c r="J25" s="137">
        <f t="shared" si="5"/>
        <v>937835</v>
      </c>
      <c r="K25" s="447">
        <f t="shared" si="3"/>
        <v>-1738894</v>
      </c>
      <c r="L25" s="581"/>
      <c r="M25" s="582"/>
      <c r="N25" s="152" t="s">
        <v>875</v>
      </c>
      <c r="O25" s="586" t="s">
        <v>870</v>
      </c>
    </row>
    <row r="26" spans="2:15" ht="29.25" customHeight="1">
      <c r="B26" s="585">
        <v>2008</v>
      </c>
      <c r="C26" s="444">
        <v>7179221</v>
      </c>
      <c r="D26" s="445">
        <v>1580376</v>
      </c>
      <c r="E26" s="589">
        <f t="shared" si="1"/>
        <v>8759597</v>
      </c>
      <c r="F26" s="444">
        <v>0</v>
      </c>
      <c r="G26" s="445">
        <v>593130</v>
      </c>
      <c r="H26" s="589">
        <f t="shared" si="2"/>
        <v>593130</v>
      </c>
      <c r="I26" s="441">
        <f t="shared" si="5"/>
        <v>7179221</v>
      </c>
      <c r="J26" s="137">
        <f t="shared" si="5"/>
        <v>987246</v>
      </c>
      <c r="K26" s="447">
        <f t="shared" si="3"/>
        <v>8166467</v>
      </c>
      <c r="L26" s="590"/>
      <c r="M26" s="591"/>
      <c r="N26" s="152" t="s">
        <v>876</v>
      </c>
      <c r="O26" s="586" t="s">
        <v>870</v>
      </c>
    </row>
    <row r="27" spans="2:15" ht="25.5" customHeight="1">
      <c r="B27" s="592">
        <v>2009</v>
      </c>
      <c r="C27" s="441">
        <v>4173441</v>
      </c>
      <c r="D27" s="137">
        <v>0</v>
      </c>
      <c r="E27" s="447">
        <f t="shared" si="1"/>
        <v>4173441</v>
      </c>
      <c r="F27" s="441">
        <v>2618248</v>
      </c>
      <c r="G27" s="137">
        <v>0</v>
      </c>
      <c r="H27" s="447">
        <f t="shared" si="2"/>
        <v>2618248</v>
      </c>
      <c r="I27" s="441">
        <f t="shared" si="5"/>
        <v>1555193</v>
      </c>
      <c r="J27" s="137">
        <f t="shared" si="5"/>
        <v>0</v>
      </c>
      <c r="K27" s="447">
        <f t="shared" si="3"/>
        <v>1555193</v>
      </c>
      <c r="L27" s="581"/>
      <c r="M27" s="582"/>
      <c r="N27" s="152" t="s">
        <v>877</v>
      </c>
      <c r="O27" s="586" t="s">
        <v>870</v>
      </c>
    </row>
    <row r="28" spans="2:15" ht="23.25" customHeight="1">
      <c r="B28" s="592">
        <v>2010</v>
      </c>
      <c r="C28" s="441">
        <v>4509924</v>
      </c>
      <c r="D28" s="137">
        <v>0</v>
      </c>
      <c r="E28" s="447">
        <f t="shared" si="1"/>
        <v>4509924</v>
      </c>
      <c r="F28" s="441">
        <v>2704386</v>
      </c>
      <c r="G28" s="137">
        <v>0</v>
      </c>
      <c r="H28" s="447">
        <f t="shared" si="2"/>
        <v>2704386</v>
      </c>
      <c r="I28" s="441">
        <f t="shared" si="5"/>
        <v>1805538</v>
      </c>
      <c r="J28" s="137">
        <f t="shared" si="5"/>
        <v>0</v>
      </c>
      <c r="K28" s="447">
        <f t="shared" si="3"/>
        <v>1805538</v>
      </c>
      <c r="L28" s="581"/>
      <c r="M28" s="582"/>
      <c r="N28" s="152" t="s">
        <v>878</v>
      </c>
      <c r="O28" s="586" t="s">
        <v>870</v>
      </c>
    </row>
    <row r="29" spans="2:15" ht="29.25" customHeight="1" thickBot="1">
      <c r="B29" s="593" t="s">
        <v>100</v>
      </c>
      <c r="C29" s="227">
        <f>SUM(C19:C28)</f>
        <v>39056380</v>
      </c>
      <c r="D29" s="227">
        <f aca="true" t="shared" si="6" ref="D29:K29">SUM(D19:D28)</f>
        <v>28365172</v>
      </c>
      <c r="E29" s="227">
        <f t="shared" si="6"/>
        <v>67421552</v>
      </c>
      <c r="F29" s="227">
        <f t="shared" si="6"/>
        <v>19864666</v>
      </c>
      <c r="G29" s="227">
        <f t="shared" si="6"/>
        <v>8905472</v>
      </c>
      <c r="H29" s="227">
        <f t="shared" si="6"/>
        <v>28770138</v>
      </c>
      <c r="I29" s="227">
        <f t="shared" si="6"/>
        <v>19191714</v>
      </c>
      <c r="J29" s="227">
        <f t="shared" si="6"/>
        <v>19459700</v>
      </c>
      <c r="K29" s="632">
        <f t="shared" si="6"/>
        <v>38651414</v>
      </c>
      <c r="L29" s="217">
        <f>SUM(L19:L28)</f>
        <v>0</v>
      </c>
      <c r="M29" s="204">
        <f>SUM(M19:M23)</f>
        <v>0</v>
      </c>
      <c r="N29" s="227"/>
      <c r="O29" s="202"/>
    </row>
    <row r="30" spans="2:15" ht="15">
      <c r="B30" s="498"/>
      <c r="C30" s="46"/>
      <c r="D30" s="46"/>
      <c r="E30" s="46"/>
      <c r="F30" s="46"/>
      <c r="G30" s="46"/>
      <c r="H30" s="46"/>
      <c r="I30" s="46"/>
      <c r="J30" s="46"/>
      <c r="K30" s="59"/>
      <c r="L30" s="46"/>
      <c r="M30" s="46"/>
      <c r="N30" s="46"/>
      <c r="O30" s="46"/>
    </row>
    <row r="31" spans="2:15" ht="14.25">
      <c r="B31" s="594"/>
      <c r="C31" s="595"/>
      <c r="D31" s="595"/>
      <c r="E31" s="595"/>
      <c r="F31" s="595"/>
      <c r="G31" s="595"/>
      <c r="H31" s="595"/>
      <c r="I31" s="595"/>
      <c r="J31" s="595"/>
      <c r="K31" s="596"/>
      <c r="L31" s="595"/>
      <c r="M31" s="595"/>
      <c r="N31" s="595"/>
      <c r="O31" s="595"/>
    </row>
    <row r="32" spans="2:15" ht="15">
      <c r="B32" s="498"/>
      <c r="C32" s="46" t="s">
        <v>854</v>
      </c>
      <c r="D32" s="46"/>
      <c r="E32" s="46"/>
      <c r="F32" s="46"/>
      <c r="G32" s="46"/>
      <c r="H32" s="46"/>
      <c r="I32" s="46"/>
      <c r="J32" s="46"/>
      <c r="K32" s="59"/>
      <c r="L32" s="46"/>
      <c r="M32" s="46"/>
      <c r="N32" s="46"/>
      <c r="O32" s="46"/>
    </row>
    <row r="33" spans="2:15" ht="15">
      <c r="B33" s="498"/>
      <c r="C33" s="46" t="s">
        <v>868</v>
      </c>
      <c r="D33" s="46"/>
      <c r="E33" s="46"/>
      <c r="F33" s="46"/>
      <c r="G33" s="46"/>
      <c r="H33" s="46"/>
      <c r="I33" s="46"/>
      <c r="J33" s="46"/>
      <c r="K33" s="59"/>
      <c r="L33" s="46"/>
      <c r="M33" s="46"/>
      <c r="N33" s="46"/>
      <c r="O33" s="46"/>
    </row>
    <row r="34" spans="2:15" ht="15">
      <c r="B34" s="498"/>
      <c r="D34" s="46"/>
      <c r="E34" s="46"/>
      <c r="F34" s="46"/>
      <c r="G34" s="46"/>
      <c r="H34" s="46"/>
      <c r="I34" s="46"/>
      <c r="J34" s="46"/>
      <c r="K34" s="59"/>
      <c r="L34" s="46"/>
      <c r="M34" s="46"/>
      <c r="N34" s="46"/>
      <c r="O34" s="46"/>
    </row>
    <row r="35" spans="3:13" ht="15">
      <c r="C35" s="3" t="s">
        <v>111</v>
      </c>
      <c r="D35" s="2241" t="s">
        <v>849</v>
      </c>
      <c r="E35" s="2242"/>
      <c r="F35" s="2242"/>
      <c r="G35" s="2242"/>
      <c r="H35" s="2242"/>
      <c r="I35" s="2242"/>
      <c r="J35" s="2242"/>
      <c r="K35" s="64"/>
      <c r="L35" s="64" t="s">
        <v>850</v>
      </c>
      <c r="M35" s="46"/>
    </row>
    <row r="36" spans="3:15" ht="15">
      <c r="C36" s="3" t="s">
        <v>879</v>
      </c>
      <c r="D36" s="46"/>
      <c r="E36" s="46"/>
      <c r="F36" s="46"/>
      <c r="G36" s="46"/>
      <c r="H36" s="46"/>
      <c r="I36" s="46"/>
      <c r="J36" s="46"/>
      <c r="M36" s="46"/>
      <c r="O36" s="60" t="s">
        <v>786</v>
      </c>
    </row>
    <row r="37" spans="3:15" ht="15">
      <c r="C37" s="3" t="s">
        <v>880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40" spans="3:15" ht="15">
      <c r="C40" s="597"/>
      <c r="D40" s="2"/>
      <c r="E40" s="2"/>
      <c r="F40" s="597"/>
      <c r="G40" s="492"/>
      <c r="H40" s="597"/>
      <c r="I40" s="597"/>
      <c r="J40" s="597"/>
      <c r="K40" s="598"/>
      <c r="L40" s="597"/>
      <c r="M40" s="597"/>
      <c r="N40" s="597"/>
      <c r="O40" s="597"/>
    </row>
    <row r="41" ht="14.25">
      <c r="F41" s="3"/>
    </row>
    <row r="42" ht="14.25">
      <c r="F42" s="3"/>
    </row>
  </sheetData>
  <sheetProtection/>
  <mergeCells count="6">
    <mergeCell ref="B10:B11"/>
    <mergeCell ref="D35:J35"/>
    <mergeCell ref="L10:M10"/>
    <mergeCell ref="F10:H10"/>
    <mergeCell ref="C10:E10"/>
    <mergeCell ref="I10:K10"/>
  </mergeCells>
  <printOptions horizontalCentered="1"/>
  <pageMargins left="0.35433070866141736" right="0.35433070866141736" top="0.48" bottom="0.18" header="0" footer="0"/>
  <pageSetup horizontalDpi="600" verticalDpi="600" orientation="landscape" paperSize="14" scale="70" r:id="rId1"/>
  <rowBreaks count="1" manualBreakCount="1">
    <brk id="38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44"/>
  <sheetViews>
    <sheetView zoomScale="84" zoomScaleNormal="84" zoomScalePageLayoutView="0" workbookViewId="0" topLeftCell="A25">
      <selection activeCell="B29" sqref="B29"/>
    </sheetView>
  </sheetViews>
  <sheetFormatPr defaultColWidth="11.421875" defaultRowHeight="26.25" customHeight="1"/>
  <cols>
    <col min="1" max="1" width="13.8515625" style="115" customWidth="1"/>
    <col min="2" max="2" width="16.57421875" style="115" customWidth="1"/>
    <col min="3" max="3" width="17.00390625" style="115" customWidth="1"/>
    <col min="4" max="4" width="16.28125" style="115" customWidth="1"/>
    <col min="5" max="5" width="15.421875" style="6" customWidth="1"/>
    <col min="6" max="6" width="18.421875" style="115" customWidth="1"/>
    <col min="7" max="7" width="19.57421875" style="115" customWidth="1"/>
    <col min="8" max="8" width="15.8515625" style="115" customWidth="1"/>
    <col min="9" max="9" width="19.421875" style="115" customWidth="1"/>
    <col min="10" max="10" width="16.7109375" style="269" customWidth="1"/>
    <col min="11" max="11" width="14.421875" style="115" customWidth="1"/>
    <col min="12" max="12" width="13.421875" style="115" customWidth="1"/>
    <col min="13" max="13" width="12.140625" style="115" customWidth="1"/>
    <col min="14" max="14" width="14.00390625" style="115" customWidth="1"/>
    <col min="15" max="16384" width="11.421875" style="115" customWidth="1"/>
  </cols>
  <sheetData>
    <row r="1" spans="1:14" ht="19.5" customHeight="1">
      <c r="A1" s="2256" t="s">
        <v>86</v>
      </c>
      <c r="B1" s="2257"/>
      <c r="C1" s="2257"/>
      <c r="D1" s="2257"/>
      <c r="E1" s="2257"/>
      <c r="F1" s="2257"/>
      <c r="G1" s="2257"/>
      <c r="H1" s="2257"/>
      <c r="I1" s="2257"/>
      <c r="J1" s="2257"/>
      <c r="K1" s="2257"/>
      <c r="L1" s="2257"/>
      <c r="M1" s="2257"/>
      <c r="N1" s="2257"/>
    </row>
    <row r="2" spans="1:14" ht="17.25" customHeight="1">
      <c r="A2" s="2256" t="s">
        <v>87</v>
      </c>
      <c r="B2" s="2257"/>
      <c r="C2" s="2257"/>
      <c r="D2" s="2257"/>
      <c r="E2" s="2257"/>
      <c r="F2" s="2257"/>
      <c r="G2" s="2257"/>
      <c r="H2" s="2257"/>
      <c r="I2" s="2257"/>
      <c r="J2" s="2257"/>
      <c r="K2" s="2257"/>
      <c r="L2" s="2257"/>
      <c r="M2" s="2257"/>
      <c r="N2" s="2257"/>
    </row>
    <row r="3" spans="1:14" ht="26.25" customHeight="1">
      <c r="A3" s="2256" t="s">
        <v>88</v>
      </c>
      <c r="B3" s="2257"/>
      <c r="C3" s="2257"/>
      <c r="D3" s="2257"/>
      <c r="E3" s="2257"/>
      <c r="F3" s="2257"/>
      <c r="G3" s="2257"/>
      <c r="H3" s="2257"/>
      <c r="I3" s="2257"/>
      <c r="J3" s="2257"/>
      <c r="K3" s="2257"/>
      <c r="L3" s="2257"/>
      <c r="M3" s="2257"/>
      <c r="N3" s="2257"/>
    </row>
    <row r="4" spans="2:14" ht="10.5" customHeight="1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3" customHeight="1">
      <c r="E5" s="115"/>
    </row>
    <row r="6" spans="5:12" ht="15.75">
      <c r="E6" s="115"/>
      <c r="K6" s="5" t="s">
        <v>145</v>
      </c>
      <c r="L6" s="6"/>
    </row>
    <row r="7" spans="5:12" ht="15.75">
      <c r="E7" s="115"/>
      <c r="K7" s="7" t="s">
        <v>90</v>
      </c>
      <c r="L7" s="6" t="s">
        <v>538</v>
      </c>
    </row>
    <row r="8" spans="5:12" ht="15" customHeight="1">
      <c r="E8" s="115"/>
      <c r="F8" s="724"/>
      <c r="H8" s="1"/>
      <c r="K8" s="7" t="s">
        <v>91</v>
      </c>
      <c r="L8" s="6" t="s">
        <v>146</v>
      </c>
    </row>
    <row r="9" spans="2:14" ht="26.25" customHeight="1">
      <c r="B9" s="1"/>
      <c r="C9" s="154"/>
      <c r="D9" s="154"/>
      <c r="E9" s="1"/>
      <c r="F9" s="1"/>
      <c r="G9" s="1"/>
      <c r="I9" s="1"/>
      <c r="J9" s="52"/>
      <c r="K9" s="1"/>
      <c r="L9" s="1"/>
      <c r="M9" s="1"/>
      <c r="N9" s="1"/>
    </row>
    <row r="10" spans="1:14" ht="34.5" customHeight="1">
      <c r="A10" s="725" t="s">
        <v>92</v>
      </c>
      <c r="B10" s="2260" t="s">
        <v>93</v>
      </c>
      <c r="C10" s="2261"/>
      <c r="D10" s="2262"/>
      <c r="E10" s="2260" t="s">
        <v>94</v>
      </c>
      <c r="F10" s="2261"/>
      <c r="G10" s="2262"/>
      <c r="H10" s="2260" t="s">
        <v>95</v>
      </c>
      <c r="I10" s="2261"/>
      <c r="J10" s="2262"/>
      <c r="K10" s="2252" t="s">
        <v>96</v>
      </c>
      <c r="L10" s="2253"/>
      <c r="M10" s="726" t="s">
        <v>97</v>
      </c>
      <c r="N10" s="726"/>
    </row>
    <row r="11" spans="1:14" ht="26.25" customHeight="1">
      <c r="A11" s="725"/>
      <c r="B11" s="727" t="s">
        <v>98</v>
      </c>
      <c r="C11" s="727" t="s">
        <v>99</v>
      </c>
      <c r="D11" s="727" t="s">
        <v>100</v>
      </c>
      <c r="E11" s="727" t="s">
        <v>98</v>
      </c>
      <c r="F11" s="727" t="s">
        <v>99</v>
      </c>
      <c r="G11" s="727" t="s">
        <v>100</v>
      </c>
      <c r="H11" s="727" t="s">
        <v>98</v>
      </c>
      <c r="I11" s="727" t="s">
        <v>99</v>
      </c>
      <c r="J11" s="728" t="s">
        <v>100</v>
      </c>
      <c r="K11" s="727" t="s">
        <v>98</v>
      </c>
      <c r="L11" s="727" t="s">
        <v>99</v>
      </c>
      <c r="M11" s="727" t="s">
        <v>101</v>
      </c>
      <c r="N11" s="727" t="s">
        <v>102</v>
      </c>
    </row>
    <row r="12" spans="1:14" s="153" customFormat="1" ht="26.25" customHeight="1">
      <c r="A12" s="729" t="s">
        <v>103</v>
      </c>
      <c r="B12" s="730">
        <v>0</v>
      </c>
      <c r="C12" s="730">
        <v>0</v>
      </c>
      <c r="D12" s="730">
        <f>B12+C12</f>
        <v>0</v>
      </c>
      <c r="E12" s="730">
        <v>0</v>
      </c>
      <c r="F12" s="730">
        <v>0</v>
      </c>
      <c r="G12" s="730">
        <f>+E12+F12</f>
        <v>0</v>
      </c>
      <c r="H12" s="731">
        <f>B12-E12</f>
        <v>0</v>
      </c>
      <c r="I12" s="731">
        <f>C12-F12</f>
        <v>0</v>
      </c>
      <c r="J12" s="732">
        <f aca="true" t="shared" si="0" ref="J12:J17">H12+I12</f>
        <v>0</v>
      </c>
      <c r="K12" s="733"/>
      <c r="L12" s="733"/>
      <c r="M12" s="734"/>
      <c r="N12" s="735"/>
    </row>
    <row r="13" spans="1:14" s="153" customFormat="1" ht="26.25" customHeight="1">
      <c r="A13" s="736">
        <v>1996</v>
      </c>
      <c r="B13" s="730">
        <v>0</v>
      </c>
      <c r="C13" s="730">
        <v>0</v>
      </c>
      <c r="D13" s="730">
        <f aca="true" t="shared" si="1" ref="D13:D28">B13+C13</f>
        <v>0</v>
      </c>
      <c r="E13" s="730">
        <v>0</v>
      </c>
      <c r="F13" s="730">
        <v>0</v>
      </c>
      <c r="G13" s="730">
        <f aca="true" t="shared" si="2" ref="G13:G28">E13+F13</f>
        <v>0</v>
      </c>
      <c r="H13" s="731">
        <v>0</v>
      </c>
      <c r="I13" s="731">
        <f aca="true" t="shared" si="3" ref="I13:I18">C13-F13</f>
        <v>0</v>
      </c>
      <c r="J13" s="732">
        <f t="shared" si="0"/>
        <v>0</v>
      </c>
      <c r="K13" s="733"/>
      <c r="L13" s="733"/>
      <c r="M13" s="734"/>
      <c r="N13" s="735"/>
    </row>
    <row r="14" spans="1:14" s="153" customFormat="1" ht="26.25" customHeight="1">
      <c r="A14" s="729" t="s">
        <v>105</v>
      </c>
      <c r="B14" s="730">
        <v>0</v>
      </c>
      <c r="C14" s="730">
        <v>1613000</v>
      </c>
      <c r="D14" s="730">
        <f>B14+C14</f>
        <v>1613000</v>
      </c>
      <c r="E14" s="730">
        <v>0</v>
      </c>
      <c r="F14" s="730">
        <v>0</v>
      </c>
      <c r="G14" s="730">
        <f>+E14+F14</f>
        <v>0</v>
      </c>
      <c r="H14" s="731">
        <f>B14-E14</f>
        <v>0</v>
      </c>
      <c r="I14" s="731">
        <f t="shared" si="3"/>
        <v>1613000</v>
      </c>
      <c r="J14" s="732">
        <f t="shared" si="0"/>
        <v>1613000</v>
      </c>
      <c r="K14" s="733"/>
      <c r="L14" s="733"/>
      <c r="M14" s="734" t="s">
        <v>642</v>
      </c>
      <c r="N14" s="737">
        <v>40651</v>
      </c>
    </row>
    <row r="15" spans="1:14" s="153" customFormat="1" ht="26.25" customHeight="1">
      <c r="A15" s="729">
        <v>1.998</v>
      </c>
      <c r="B15" s="730">
        <v>0</v>
      </c>
      <c r="C15" s="730">
        <v>1887000</v>
      </c>
      <c r="D15" s="730">
        <f>B15+C15</f>
        <v>1887000</v>
      </c>
      <c r="E15" s="730">
        <v>0</v>
      </c>
      <c r="F15" s="730">
        <v>153838</v>
      </c>
      <c r="G15" s="730">
        <f>+E15+F15</f>
        <v>153838</v>
      </c>
      <c r="H15" s="731">
        <f>B15-E15</f>
        <v>0</v>
      </c>
      <c r="I15" s="731">
        <f t="shared" si="3"/>
        <v>1733162</v>
      </c>
      <c r="J15" s="732">
        <f>H15+I15</f>
        <v>1733162</v>
      </c>
      <c r="K15" s="733"/>
      <c r="L15" s="733"/>
      <c r="M15" s="734" t="s">
        <v>641</v>
      </c>
      <c r="N15" s="737">
        <v>40651</v>
      </c>
    </row>
    <row r="16" spans="1:14" s="153" customFormat="1" ht="26.25" customHeight="1">
      <c r="A16" s="729">
        <v>1.999</v>
      </c>
      <c r="B16" s="730">
        <v>0</v>
      </c>
      <c r="C16" s="730">
        <v>2525000</v>
      </c>
      <c r="D16" s="730">
        <f>B16+C16</f>
        <v>2525000</v>
      </c>
      <c r="E16" s="730">
        <v>0</v>
      </c>
      <c r="F16" s="730">
        <v>2382130</v>
      </c>
      <c r="G16" s="730">
        <f>+E16+F16</f>
        <v>2382130</v>
      </c>
      <c r="H16" s="731">
        <f>B16-E16</f>
        <v>0</v>
      </c>
      <c r="I16" s="731">
        <f t="shared" si="3"/>
        <v>142870</v>
      </c>
      <c r="J16" s="732">
        <f>H16+I16</f>
        <v>142870</v>
      </c>
      <c r="K16" s="733">
        <v>659550</v>
      </c>
      <c r="L16" s="733"/>
      <c r="M16" s="734" t="s">
        <v>640</v>
      </c>
      <c r="N16" s="737">
        <v>40651</v>
      </c>
    </row>
    <row r="17" spans="1:14" ht="26.25" customHeight="1">
      <c r="A17" s="738" t="s">
        <v>106</v>
      </c>
      <c r="B17" s="730">
        <v>0</v>
      </c>
      <c r="C17" s="730">
        <v>2536000</v>
      </c>
      <c r="D17" s="730">
        <f t="shared" si="1"/>
        <v>2536000</v>
      </c>
      <c r="E17" s="730">
        <v>0</v>
      </c>
      <c r="F17" s="730">
        <v>581111</v>
      </c>
      <c r="G17" s="730">
        <f t="shared" si="2"/>
        <v>581111</v>
      </c>
      <c r="H17" s="731">
        <f>B17-E17</f>
        <v>0</v>
      </c>
      <c r="I17" s="731">
        <f t="shared" si="3"/>
        <v>1954889</v>
      </c>
      <c r="J17" s="732">
        <f t="shared" si="0"/>
        <v>1954889</v>
      </c>
      <c r="K17" s="733"/>
      <c r="L17" s="733"/>
      <c r="M17" s="734" t="s">
        <v>639</v>
      </c>
      <c r="N17" s="737">
        <v>40651</v>
      </c>
    </row>
    <row r="18" spans="1:14" ht="26.25" customHeight="1">
      <c r="A18" s="738" t="s">
        <v>107</v>
      </c>
      <c r="B18" s="730">
        <v>1402000</v>
      </c>
      <c r="C18" s="730">
        <v>4564000</v>
      </c>
      <c r="D18" s="730">
        <f t="shared" si="1"/>
        <v>5966000</v>
      </c>
      <c r="E18" s="730">
        <v>230551</v>
      </c>
      <c r="F18" s="730">
        <v>2422359</v>
      </c>
      <c r="G18" s="730">
        <f t="shared" si="2"/>
        <v>2652910</v>
      </c>
      <c r="H18" s="731">
        <f>B18-E18</f>
        <v>1171449</v>
      </c>
      <c r="I18" s="731">
        <f t="shared" si="3"/>
        <v>2141641</v>
      </c>
      <c r="J18" s="732">
        <f>H18+I18</f>
        <v>3313090</v>
      </c>
      <c r="K18" s="733"/>
      <c r="L18" s="733"/>
      <c r="M18" s="734" t="s">
        <v>638</v>
      </c>
      <c r="N18" s="737">
        <v>40651</v>
      </c>
    </row>
    <row r="19" spans="1:14" ht="26.25" customHeight="1">
      <c r="A19" s="725" t="s">
        <v>108</v>
      </c>
      <c r="B19" s="739">
        <f>SUM(B12:B18)</f>
        <v>1402000</v>
      </c>
      <c r="C19" s="739">
        <f aca="true" t="shared" si="4" ref="C19:J19">SUM(C12:C18)</f>
        <v>13125000</v>
      </c>
      <c r="D19" s="739">
        <f t="shared" si="4"/>
        <v>14527000</v>
      </c>
      <c r="E19" s="739">
        <f t="shared" si="4"/>
        <v>230551</v>
      </c>
      <c r="F19" s="739">
        <f t="shared" si="4"/>
        <v>5539438</v>
      </c>
      <c r="G19" s="739">
        <f t="shared" si="4"/>
        <v>5769989</v>
      </c>
      <c r="H19" s="739">
        <f t="shared" si="4"/>
        <v>1171449</v>
      </c>
      <c r="I19" s="739">
        <f t="shared" si="4"/>
        <v>7585562</v>
      </c>
      <c r="J19" s="740">
        <f t="shared" si="4"/>
        <v>8757011</v>
      </c>
      <c r="K19" s="739">
        <f>SUM(K12:K18)</f>
        <v>659550</v>
      </c>
      <c r="L19" s="739">
        <f>SUM(L12:L18)</f>
        <v>0</v>
      </c>
      <c r="M19" s="741"/>
      <c r="N19" s="737"/>
    </row>
    <row r="20" spans="1:14" ht="26.25" customHeight="1">
      <c r="A20" s="738" t="s">
        <v>109</v>
      </c>
      <c r="B20" s="730">
        <v>996000</v>
      </c>
      <c r="C20" s="730">
        <v>5150000</v>
      </c>
      <c r="D20" s="730">
        <f t="shared" si="1"/>
        <v>6146000</v>
      </c>
      <c r="E20" s="730">
        <v>105580</v>
      </c>
      <c r="F20" s="730">
        <v>0</v>
      </c>
      <c r="G20" s="730">
        <f t="shared" si="2"/>
        <v>105580</v>
      </c>
      <c r="H20" s="731">
        <f aca="true" t="shared" si="5" ref="H20:I28">B20-E20</f>
        <v>890420</v>
      </c>
      <c r="I20" s="731">
        <f t="shared" si="5"/>
        <v>5150000</v>
      </c>
      <c r="J20" s="732">
        <f aca="true" t="shared" si="6" ref="J20:J28">H20+I20</f>
        <v>6040420</v>
      </c>
      <c r="K20" s="733"/>
      <c r="L20" s="733"/>
      <c r="M20" s="734" t="s">
        <v>637</v>
      </c>
      <c r="N20" s="737">
        <v>40651</v>
      </c>
    </row>
    <row r="21" spans="1:14" ht="26.25" customHeight="1">
      <c r="A21" s="738" t="s">
        <v>110</v>
      </c>
      <c r="B21" s="730">
        <v>1046000</v>
      </c>
      <c r="C21" s="730">
        <v>5377000</v>
      </c>
      <c r="D21" s="730">
        <f t="shared" si="1"/>
        <v>6423000</v>
      </c>
      <c r="E21" s="730">
        <v>0</v>
      </c>
      <c r="F21" s="730">
        <v>0</v>
      </c>
      <c r="G21" s="730">
        <f t="shared" si="2"/>
        <v>0</v>
      </c>
      <c r="H21" s="732">
        <f t="shared" si="5"/>
        <v>1046000</v>
      </c>
      <c r="I21" s="731">
        <f t="shared" si="5"/>
        <v>5377000</v>
      </c>
      <c r="J21" s="732">
        <f t="shared" si="6"/>
        <v>6423000</v>
      </c>
      <c r="K21" s="733"/>
      <c r="L21" s="733"/>
      <c r="M21" s="734" t="s">
        <v>636</v>
      </c>
      <c r="N21" s="737">
        <v>40651</v>
      </c>
    </row>
    <row r="22" spans="1:14" ht="26.25" customHeight="1">
      <c r="A22" s="738" t="s">
        <v>140</v>
      </c>
      <c r="B22" s="730">
        <v>1206000</v>
      </c>
      <c r="C22" s="730">
        <v>5486000</v>
      </c>
      <c r="D22" s="730">
        <f>B22+C22</f>
        <v>6692000</v>
      </c>
      <c r="E22" s="730">
        <v>1010824</v>
      </c>
      <c r="F22" s="730">
        <v>4877538</v>
      </c>
      <c r="G22" s="730">
        <f>E22+F22</f>
        <v>5888362</v>
      </c>
      <c r="H22" s="732">
        <f t="shared" si="5"/>
        <v>195176</v>
      </c>
      <c r="I22" s="731">
        <f t="shared" si="5"/>
        <v>608462</v>
      </c>
      <c r="J22" s="732">
        <f t="shared" si="6"/>
        <v>803638</v>
      </c>
      <c r="K22" s="733"/>
      <c r="L22" s="733"/>
      <c r="M22" s="734" t="s">
        <v>635</v>
      </c>
      <c r="N22" s="737">
        <v>40651</v>
      </c>
    </row>
    <row r="23" spans="1:14" ht="26.25" customHeight="1">
      <c r="A23" s="738" t="s">
        <v>141</v>
      </c>
      <c r="B23" s="730">
        <v>1304000</v>
      </c>
      <c r="C23" s="730">
        <v>5733000</v>
      </c>
      <c r="D23" s="730">
        <f t="shared" si="1"/>
        <v>7037000</v>
      </c>
      <c r="E23" s="730">
        <v>175407</v>
      </c>
      <c r="F23" s="730">
        <v>4792271</v>
      </c>
      <c r="G23" s="730">
        <f t="shared" si="2"/>
        <v>4967678</v>
      </c>
      <c r="H23" s="732">
        <f t="shared" si="5"/>
        <v>1128593</v>
      </c>
      <c r="I23" s="731">
        <f t="shared" si="5"/>
        <v>940729</v>
      </c>
      <c r="J23" s="732">
        <f t="shared" si="6"/>
        <v>2069322</v>
      </c>
      <c r="K23" s="733"/>
      <c r="L23" s="733"/>
      <c r="M23" s="734" t="s">
        <v>634</v>
      </c>
      <c r="N23" s="737">
        <v>40651</v>
      </c>
    </row>
    <row r="24" spans="1:14" ht="26.25" customHeight="1">
      <c r="A24" s="738" t="s">
        <v>348</v>
      </c>
      <c r="B24" s="730">
        <v>1347000</v>
      </c>
      <c r="C24" s="730">
        <v>5733000</v>
      </c>
      <c r="D24" s="730">
        <f t="shared" si="1"/>
        <v>7080000</v>
      </c>
      <c r="E24" s="730">
        <v>0</v>
      </c>
      <c r="F24" s="730">
        <v>5313898</v>
      </c>
      <c r="G24" s="730">
        <f t="shared" si="2"/>
        <v>5313898</v>
      </c>
      <c r="H24" s="732">
        <f t="shared" si="5"/>
        <v>1347000</v>
      </c>
      <c r="I24" s="731">
        <f t="shared" si="5"/>
        <v>419102</v>
      </c>
      <c r="J24" s="732">
        <f t="shared" si="6"/>
        <v>1766102</v>
      </c>
      <c r="K24" s="733"/>
      <c r="L24" s="733"/>
      <c r="M24" s="734" t="s">
        <v>633</v>
      </c>
      <c r="N24" s="737">
        <v>40651</v>
      </c>
    </row>
    <row r="25" spans="1:14" ht="28.5" customHeight="1">
      <c r="A25" s="742" t="s">
        <v>356</v>
      </c>
      <c r="B25" s="730">
        <v>1407600</v>
      </c>
      <c r="C25" s="730">
        <v>6365356</v>
      </c>
      <c r="D25" s="730">
        <f t="shared" si="1"/>
        <v>7772956</v>
      </c>
      <c r="E25" s="730">
        <v>0</v>
      </c>
      <c r="F25" s="730">
        <v>1849768</v>
      </c>
      <c r="G25" s="730">
        <f t="shared" si="2"/>
        <v>1849768</v>
      </c>
      <c r="H25" s="732">
        <f t="shared" si="5"/>
        <v>1407600</v>
      </c>
      <c r="I25" s="731">
        <f t="shared" si="5"/>
        <v>4515588</v>
      </c>
      <c r="J25" s="732">
        <f t="shared" si="6"/>
        <v>5923188</v>
      </c>
      <c r="K25" s="733"/>
      <c r="L25" s="733"/>
      <c r="M25" s="2258" t="s">
        <v>953</v>
      </c>
      <c r="N25" s="2259"/>
    </row>
    <row r="26" spans="1:14" ht="31.5" customHeight="1">
      <c r="A26" s="742" t="s">
        <v>357</v>
      </c>
      <c r="B26" s="730">
        <v>5050879</v>
      </c>
      <c r="C26" s="730">
        <v>2911003</v>
      </c>
      <c r="D26" s="730">
        <f t="shared" si="1"/>
        <v>7961882</v>
      </c>
      <c r="E26" s="730">
        <v>5911860</v>
      </c>
      <c r="F26" s="730">
        <v>3252401</v>
      </c>
      <c r="G26" s="730">
        <f t="shared" si="2"/>
        <v>9164261</v>
      </c>
      <c r="H26" s="743">
        <f t="shared" si="5"/>
        <v>-860981</v>
      </c>
      <c r="I26" s="743">
        <f t="shared" si="5"/>
        <v>-341398</v>
      </c>
      <c r="J26" s="743">
        <f t="shared" si="6"/>
        <v>-1202379</v>
      </c>
      <c r="K26" s="733"/>
      <c r="L26" s="733"/>
      <c r="M26" s="2258" t="s">
        <v>952</v>
      </c>
      <c r="N26" s="2259"/>
    </row>
    <row r="27" spans="1:14" ht="29.25" customHeight="1">
      <c r="A27" s="742" t="s">
        <v>384</v>
      </c>
      <c r="B27" s="730">
        <v>19000000</v>
      </c>
      <c r="C27" s="730">
        <v>0</v>
      </c>
      <c r="D27" s="730">
        <f t="shared" si="1"/>
        <v>19000000</v>
      </c>
      <c r="E27" s="730">
        <v>4069527</v>
      </c>
      <c r="F27" s="730">
        <v>0</v>
      </c>
      <c r="G27" s="730">
        <f t="shared" si="2"/>
        <v>4069527</v>
      </c>
      <c r="H27" s="732">
        <f t="shared" si="5"/>
        <v>14930473</v>
      </c>
      <c r="I27" s="731">
        <f t="shared" si="5"/>
        <v>0</v>
      </c>
      <c r="J27" s="732">
        <f t="shared" si="6"/>
        <v>14930473</v>
      </c>
      <c r="K27" s="733"/>
      <c r="L27" s="733"/>
      <c r="M27" s="2258" t="s">
        <v>954</v>
      </c>
      <c r="N27" s="2259"/>
    </row>
    <row r="28" spans="1:14" ht="26.25" customHeight="1">
      <c r="A28" s="742">
        <v>2010</v>
      </c>
      <c r="B28" s="730">
        <v>7384000</v>
      </c>
      <c r="C28" s="730">
        <v>0</v>
      </c>
      <c r="D28" s="730">
        <f t="shared" si="1"/>
        <v>7384000</v>
      </c>
      <c r="E28" s="730">
        <v>2479636</v>
      </c>
      <c r="F28" s="730">
        <v>0</v>
      </c>
      <c r="G28" s="730">
        <f t="shared" si="2"/>
        <v>2479636</v>
      </c>
      <c r="H28" s="732">
        <f t="shared" si="5"/>
        <v>4904364</v>
      </c>
      <c r="I28" s="731">
        <f t="shared" si="5"/>
        <v>0</v>
      </c>
      <c r="J28" s="732">
        <f t="shared" si="6"/>
        <v>4904364</v>
      </c>
      <c r="K28" s="733"/>
      <c r="L28" s="733"/>
      <c r="M28" s="2254" t="s">
        <v>504</v>
      </c>
      <c r="N28" s="2255"/>
    </row>
    <row r="29" spans="1:14" ht="26.25" customHeight="1">
      <c r="A29" s="742">
        <v>2011</v>
      </c>
      <c r="B29" s="730"/>
      <c r="C29" s="730"/>
      <c r="D29" s="730"/>
      <c r="E29" s="730"/>
      <c r="F29" s="730"/>
      <c r="G29" s="730"/>
      <c r="H29" s="732"/>
      <c r="I29" s="731"/>
      <c r="J29" s="732"/>
      <c r="K29" s="733"/>
      <c r="L29" s="733"/>
      <c r="M29" s="872"/>
      <c r="N29" s="873"/>
    </row>
    <row r="30" spans="1:14" ht="26.25" customHeight="1">
      <c r="A30" s="725" t="s">
        <v>976</v>
      </c>
      <c r="B30" s="739">
        <f>SUM(B20:B28)</f>
        <v>38741479</v>
      </c>
      <c r="C30" s="739">
        <f aca="true" t="shared" si="7" ref="C30:J30">SUM(C20:C28)</f>
        <v>36755359</v>
      </c>
      <c r="D30" s="739">
        <f t="shared" si="7"/>
        <v>75496838</v>
      </c>
      <c r="E30" s="739">
        <f t="shared" si="7"/>
        <v>13752834</v>
      </c>
      <c r="F30" s="739">
        <f t="shared" si="7"/>
        <v>20085876</v>
      </c>
      <c r="G30" s="739">
        <f t="shared" si="7"/>
        <v>33838710</v>
      </c>
      <c r="H30" s="739">
        <f t="shared" si="7"/>
        <v>24988645</v>
      </c>
      <c r="I30" s="739">
        <f t="shared" si="7"/>
        <v>16669483</v>
      </c>
      <c r="J30" s="739">
        <f t="shared" si="7"/>
        <v>41658128</v>
      </c>
      <c r="K30" s="733"/>
      <c r="L30" s="733"/>
      <c r="M30" s="872"/>
      <c r="N30" s="873"/>
    </row>
    <row r="31" spans="1:14" ht="26.25" customHeight="1">
      <c r="A31" s="725" t="s">
        <v>100</v>
      </c>
      <c r="B31" s="739">
        <f aca="true" t="shared" si="8" ref="B31:K31">SUM(B19:B28)</f>
        <v>40143479</v>
      </c>
      <c r="C31" s="739">
        <f t="shared" si="8"/>
        <v>49880359</v>
      </c>
      <c r="D31" s="739">
        <f t="shared" si="8"/>
        <v>90023838</v>
      </c>
      <c r="E31" s="739">
        <f t="shared" si="8"/>
        <v>13983385</v>
      </c>
      <c r="F31" s="739">
        <f t="shared" si="8"/>
        <v>25625314</v>
      </c>
      <c r="G31" s="739">
        <f t="shared" si="8"/>
        <v>39608699</v>
      </c>
      <c r="H31" s="739">
        <f t="shared" si="8"/>
        <v>26160094</v>
      </c>
      <c r="I31" s="739">
        <f t="shared" si="8"/>
        <v>24255045</v>
      </c>
      <c r="J31" s="739">
        <f t="shared" si="8"/>
        <v>50415139</v>
      </c>
      <c r="K31" s="739">
        <f t="shared" si="8"/>
        <v>659550</v>
      </c>
      <c r="L31" s="739">
        <f>SUM(L19:L23)</f>
        <v>0</v>
      </c>
      <c r="M31" s="739"/>
      <c r="N31" s="739"/>
    </row>
    <row r="32" spans="1:14" ht="26.25" customHeight="1">
      <c r="A32" s="744"/>
      <c r="B32" s="243"/>
      <c r="C32" s="243"/>
      <c r="D32" s="243"/>
      <c r="E32" s="243"/>
      <c r="F32" s="243"/>
      <c r="G32" s="243"/>
      <c r="H32" s="243"/>
      <c r="I32" s="243"/>
      <c r="J32" s="270"/>
      <c r="K32" s="243"/>
      <c r="L32" s="243"/>
      <c r="M32" s="243"/>
      <c r="N32" s="243"/>
    </row>
    <row r="33" spans="1:14" ht="26.25" customHeight="1">
      <c r="A33" s="744"/>
      <c r="B33" s="6" t="s">
        <v>955</v>
      </c>
      <c r="C33" s="243"/>
      <c r="D33" s="243"/>
      <c r="E33" s="243"/>
      <c r="F33" s="243"/>
      <c r="G33" s="243"/>
      <c r="I33" s="243"/>
      <c r="J33" s="270"/>
      <c r="K33" s="243"/>
      <c r="L33" s="243"/>
      <c r="M33" s="243"/>
      <c r="N33" s="243"/>
    </row>
    <row r="34" spans="1:14" ht="26.25" customHeight="1">
      <c r="A34" s="744"/>
      <c r="C34" s="243"/>
      <c r="D34" s="243"/>
      <c r="E34" s="243"/>
      <c r="F34" s="243"/>
      <c r="G34" s="243"/>
      <c r="H34" s="243"/>
      <c r="I34" s="243"/>
      <c r="J34" s="270"/>
      <c r="K34" s="243"/>
      <c r="L34" s="243"/>
      <c r="M34" s="243"/>
      <c r="N34" s="243"/>
    </row>
    <row r="35" spans="1:14" ht="26.25" customHeight="1">
      <c r="A35" s="744"/>
      <c r="B35" s="243"/>
      <c r="C35" s="243"/>
      <c r="D35" s="243"/>
      <c r="E35" s="243"/>
      <c r="F35" s="243"/>
      <c r="G35" s="243"/>
      <c r="H35" s="243"/>
      <c r="I35" s="243"/>
      <c r="J35" s="270"/>
      <c r="K35" s="243"/>
      <c r="L35" s="243"/>
      <c r="M35" s="243"/>
      <c r="N35" s="243"/>
    </row>
    <row r="36" spans="1:14" ht="26.25" customHeight="1">
      <c r="A36" s="744"/>
      <c r="C36" s="243"/>
      <c r="D36" s="243"/>
      <c r="E36" s="243"/>
      <c r="F36" s="243"/>
      <c r="G36" s="243"/>
      <c r="H36" s="243"/>
      <c r="I36" s="243"/>
      <c r="J36" s="270"/>
      <c r="K36" s="243"/>
      <c r="L36" s="243"/>
      <c r="M36" s="243"/>
      <c r="N36" s="243"/>
    </row>
    <row r="37" spans="2:11" ht="26.25" customHeight="1">
      <c r="B37" s="115" t="s">
        <v>111</v>
      </c>
      <c r="C37" s="722" t="s">
        <v>539</v>
      </c>
      <c r="D37" s="722"/>
      <c r="E37" s="243"/>
      <c r="F37" s="243"/>
      <c r="G37" s="243"/>
      <c r="H37" s="723"/>
      <c r="I37" s="723" t="s">
        <v>112</v>
      </c>
      <c r="J37" s="242" t="s">
        <v>850</v>
      </c>
      <c r="K37" s="243"/>
    </row>
    <row r="38" spans="2:12" ht="26.25" customHeight="1">
      <c r="B38" s="115" t="s">
        <v>957</v>
      </c>
      <c r="C38" s="243"/>
      <c r="D38" s="243"/>
      <c r="E38" s="243"/>
      <c r="F38" s="243"/>
      <c r="G38" s="243"/>
      <c r="H38" s="243"/>
      <c r="I38" s="243"/>
      <c r="J38" s="2251" t="s">
        <v>956</v>
      </c>
      <c r="K38" s="2251"/>
      <c r="L38" s="2251"/>
    </row>
    <row r="39" spans="2:14" ht="26.25" customHeight="1">
      <c r="B39" s="243" t="s">
        <v>958</v>
      </c>
      <c r="C39" s="243"/>
      <c r="D39" s="243"/>
      <c r="E39" s="243"/>
      <c r="F39" s="243"/>
      <c r="G39" s="243"/>
      <c r="H39" s="243"/>
      <c r="I39" s="243"/>
      <c r="J39" s="243"/>
      <c r="K39" s="243"/>
      <c r="L39" s="52"/>
      <c r="M39" s="243"/>
      <c r="N39" s="243"/>
    </row>
    <row r="40" spans="2:7" ht="26.25" customHeight="1">
      <c r="B40" s="6"/>
      <c r="C40" s="243"/>
      <c r="D40" s="243"/>
      <c r="E40" s="243"/>
      <c r="F40" s="243"/>
      <c r="G40" s="243"/>
    </row>
    <row r="42" spans="2:14" ht="26.25" customHeight="1">
      <c r="B42" s="745"/>
      <c r="C42" s="357"/>
      <c r="D42" s="357"/>
      <c r="E42" s="745"/>
      <c r="F42" s="1"/>
      <c r="G42" s="745"/>
      <c r="H42" s="745"/>
      <c r="I42" s="745"/>
      <c r="J42" s="746"/>
      <c r="K42" s="745"/>
      <c r="L42" s="745"/>
      <c r="M42" s="745"/>
      <c r="N42" s="745"/>
    </row>
    <row r="43" ht="26.25" customHeight="1">
      <c r="E43" s="115"/>
    </row>
    <row r="44" ht="26.25" customHeight="1">
      <c r="E44" s="115"/>
    </row>
  </sheetData>
  <sheetProtection/>
  <mergeCells count="12">
    <mergeCell ref="E10:G10"/>
    <mergeCell ref="H10:J10"/>
    <mergeCell ref="J38:L38"/>
    <mergeCell ref="K10:L10"/>
    <mergeCell ref="M28:N28"/>
    <mergeCell ref="A1:N1"/>
    <mergeCell ref="A2:N2"/>
    <mergeCell ref="A3:N3"/>
    <mergeCell ref="M25:N25"/>
    <mergeCell ref="M26:N26"/>
    <mergeCell ref="M27:N27"/>
    <mergeCell ref="B10:D10"/>
  </mergeCells>
  <printOptions horizontalCentered="1"/>
  <pageMargins left="0.2755905511811024" right="0.5905511811023623" top="0.4330708661417323" bottom="0.24" header="0" footer="0"/>
  <pageSetup horizontalDpi="600" verticalDpi="600" orientation="landscape" paperSize="14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5">
      <selection activeCell="H14" sqref="H14"/>
    </sheetView>
  </sheetViews>
  <sheetFormatPr defaultColWidth="11.421875" defaultRowHeight="22.5" customHeight="1"/>
  <cols>
    <col min="1" max="1" width="14.28125" style="3" customWidth="1"/>
    <col min="2" max="2" width="16.421875" style="3" customWidth="1"/>
    <col min="3" max="3" width="20.57421875" style="3" customWidth="1"/>
    <col min="4" max="4" width="15.140625" style="3" customWidth="1"/>
    <col min="5" max="5" width="15.421875" style="68" customWidth="1"/>
    <col min="6" max="6" width="15.28125" style="3" customWidth="1"/>
    <col min="7" max="7" width="16.7109375" style="3" customWidth="1"/>
    <col min="8" max="8" width="16.00390625" style="3" customWidth="1"/>
    <col min="9" max="9" width="15.00390625" style="3" customWidth="1"/>
    <col min="10" max="10" width="14.28125" style="574" customWidth="1"/>
    <col min="11" max="11" width="11.8515625" style="3" customWidth="1"/>
    <col min="12" max="12" width="12.8515625" style="3" customWidth="1"/>
    <col min="13" max="13" width="12.28125" style="3" customWidth="1"/>
    <col min="14" max="14" width="10.421875" style="3" customWidth="1"/>
    <col min="15" max="16384" width="11.421875" style="3" customWidth="1"/>
  </cols>
  <sheetData>
    <row r="1" spans="1:14" ht="22.5" customHeight="1">
      <c r="A1" s="492" t="s">
        <v>86</v>
      </c>
      <c r="B1" s="2"/>
      <c r="C1" s="492"/>
      <c r="D1" s="492"/>
      <c r="E1" s="492"/>
      <c r="F1" s="492"/>
      <c r="G1" s="492"/>
      <c r="H1" s="492"/>
      <c r="I1" s="492"/>
      <c r="J1" s="60"/>
      <c r="K1" s="492"/>
      <c r="L1" s="492"/>
      <c r="M1" s="492"/>
      <c r="N1" s="492"/>
    </row>
    <row r="2" spans="1:14" ht="22.5" customHeight="1">
      <c r="A2" s="492" t="s">
        <v>87</v>
      </c>
      <c r="B2" s="2"/>
      <c r="C2" s="492"/>
      <c r="D2" s="492"/>
      <c r="E2" s="492"/>
      <c r="F2" s="492"/>
      <c r="G2" s="492"/>
      <c r="H2" s="492"/>
      <c r="I2" s="492"/>
      <c r="J2" s="60"/>
      <c r="K2" s="492"/>
      <c r="L2" s="492"/>
      <c r="M2" s="492"/>
      <c r="N2" s="492"/>
    </row>
    <row r="3" spans="1:14" ht="22.5" customHeight="1">
      <c r="A3" s="492" t="s">
        <v>88</v>
      </c>
      <c r="B3" s="2"/>
      <c r="C3" s="492"/>
      <c r="D3" s="492"/>
      <c r="E3" s="492"/>
      <c r="F3" s="492"/>
      <c r="G3" s="492"/>
      <c r="H3" s="492"/>
      <c r="I3" s="492"/>
      <c r="J3" s="60"/>
      <c r="K3" s="492"/>
      <c r="L3" s="492"/>
      <c r="M3" s="492"/>
      <c r="N3" s="492"/>
    </row>
    <row r="4" spans="2:14" ht="11.25" customHeight="1">
      <c r="B4" s="492"/>
      <c r="C4" s="492"/>
      <c r="D4" s="492"/>
      <c r="E4" s="492"/>
      <c r="F4" s="492"/>
      <c r="G4" s="492"/>
      <c r="H4" s="492"/>
      <c r="I4" s="492"/>
      <c r="J4" s="60"/>
      <c r="K4" s="492"/>
      <c r="L4" s="492"/>
      <c r="M4" s="492"/>
      <c r="N4" s="492"/>
    </row>
    <row r="5" ht="16.5" customHeight="1">
      <c r="E5" s="3"/>
    </row>
    <row r="6" spans="5:12" ht="22.5" customHeight="1">
      <c r="E6" s="3"/>
      <c r="K6" s="575" t="s">
        <v>202</v>
      </c>
      <c r="L6" s="68"/>
    </row>
    <row r="7" spans="5:12" ht="15">
      <c r="E7" s="3"/>
      <c r="K7" s="117" t="s">
        <v>90</v>
      </c>
      <c r="L7" s="68" t="s">
        <v>355</v>
      </c>
    </row>
    <row r="8" spans="5:12" ht="19.5" customHeight="1">
      <c r="E8" s="3"/>
      <c r="K8" s="117" t="s">
        <v>91</v>
      </c>
      <c r="L8" s="68" t="s">
        <v>213</v>
      </c>
    </row>
    <row r="9" spans="2:14" ht="21.75" customHeight="1" thickBot="1">
      <c r="B9" s="492"/>
      <c r="C9" s="576"/>
      <c r="D9" s="577"/>
      <c r="E9" s="492"/>
      <c r="F9" s="492"/>
      <c r="G9" s="492"/>
      <c r="H9" s="492"/>
      <c r="I9" s="492"/>
      <c r="J9" s="60"/>
      <c r="K9" s="492"/>
      <c r="L9" s="492"/>
      <c r="M9" s="492"/>
      <c r="N9" s="492"/>
    </row>
    <row r="10" spans="1:14" ht="26.25" customHeight="1" thickBot="1">
      <c r="A10" s="600" t="s">
        <v>92</v>
      </c>
      <c r="B10" s="2231" t="s">
        <v>93</v>
      </c>
      <c r="C10" s="2232"/>
      <c r="D10" s="2233"/>
      <c r="E10" s="2231" t="s">
        <v>94</v>
      </c>
      <c r="F10" s="2232"/>
      <c r="G10" s="2233"/>
      <c r="H10" s="2231" t="s">
        <v>95</v>
      </c>
      <c r="I10" s="2232"/>
      <c r="J10" s="2233"/>
      <c r="K10" s="2226" t="s">
        <v>96</v>
      </c>
      <c r="L10" s="2228"/>
      <c r="M10" s="601" t="s">
        <v>97</v>
      </c>
      <c r="N10" s="602"/>
    </row>
    <row r="11" spans="1:14" ht="24.75" customHeight="1">
      <c r="A11" s="587"/>
      <c r="B11" s="603" t="s">
        <v>98</v>
      </c>
      <c r="C11" s="604" t="s">
        <v>99</v>
      </c>
      <c r="D11" s="605" t="s">
        <v>100</v>
      </c>
      <c r="E11" s="603" t="s">
        <v>98</v>
      </c>
      <c r="F11" s="604" t="s">
        <v>99</v>
      </c>
      <c r="G11" s="605" t="s">
        <v>100</v>
      </c>
      <c r="H11" s="603" t="s">
        <v>98</v>
      </c>
      <c r="I11" s="604" t="s">
        <v>99</v>
      </c>
      <c r="J11" s="606" t="s">
        <v>100</v>
      </c>
      <c r="K11" s="607" t="s">
        <v>98</v>
      </c>
      <c r="L11" s="607" t="s">
        <v>99</v>
      </c>
      <c r="M11" s="607" t="s">
        <v>101</v>
      </c>
      <c r="N11" s="605" t="s">
        <v>102</v>
      </c>
    </row>
    <row r="12" spans="1:14" s="584" customFormat="1" ht="30.75" customHeight="1">
      <c r="A12" s="163" t="s">
        <v>103</v>
      </c>
      <c r="B12" s="137">
        <v>26128000</v>
      </c>
      <c r="C12" s="137">
        <v>0</v>
      </c>
      <c r="D12" s="137">
        <f>B12+C12</f>
        <v>26128000</v>
      </c>
      <c r="E12" s="137">
        <v>1695306</v>
      </c>
      <c r="F12" s="137">
        <v>0</v>
      </c>
      <c r="G12" s="137">
        <f>+E12+F12</f>
        <v>1695306</v>
      </c>
      <c r="H12" s="579">
        <f>B12-E12</f>
        <v>24432694</v>
      </c>
      <c r="I12" s="579">
        <f>C12-F12</f>
        <v>0</v>
      </c>
      <c r="J12" s="608">
        <f aca="true" t="shared" si="0" ref="J12:J17">H12+I12</f>
        <v>24432694</v>
      </c>
      <c r="K12" s="164"/>
      <c r="L12" s="164">
        <v>1450095</v>
      </c>
      <c r="M12" s="175" t="s">
        <v>855</v>
      </c>
      <c r="N12" s="586" t="s">
        <v>856</v>
      </c>
    </row>
    <row r="13" spans="1:14" s="584" customFormat="1" ht="33.75" customHeight="1">
      <c r="A13" s="163" t="s">
        <v>104</v>
      </c>
      <c r="B13" s="137">
        <v>10568000</v>
      </c>
      <c r="C13" s="137">
        <v>0</v>
      </c>
      <c r="D13" s="137">
        <f aca="true" t="shared" si="1" ref="D13:D24">B13+C13</f>
        <v>10568000</v>
      </c>
      <c r="E13" s="137">
        <v>7112861</v>
      </c>
      <c r="F13" s="137">
        <v>0</v>
      </c>
      <c r="G13" s="137">
        <f aca="true" t="shared" si="2" ref="G13:G24">E13+F13</f>
        <v>7112861</v>
      </c>
      <c r="H13" s="579">
        <f aca="true" t="shared" si="3" ref="H13:H18">B13-E13</f>
        <v>3455139</v>
      </c>
      <c r="I13" s="579">
        <f aca="true" t="shared" si="4" ref="I13:I18">C13-F13</f>
        <v>0</v>
      </c>
      <c r="J13" s="608">
        <f t="shared" si="0"/>
        <v>3455139</v>
      </c>
      <c r="K13" s="164"/>
      <c r="L13" s="164"/>
      <c r="M13" s="175" t="s">
        <v>857</v>
      </c>
      <c r="N13" s="586" t="s">
        <v>856</v>
      </c>
    </row>
    <row r="14" spans="1:14" s="584" customFormat="1" ht="30.75" customHeight="1">
      <c r="A14" s="163" t="s">
        <v>105</v>
      </c>
      <c r="B14" s="137">
        <v>18656000</v>
      </c>
      <c r="C14" s="137">
        <v>26944000</v>
      </c>
      <c r="D14" s="137">
        <f>B14+C14</f>
        <v>45600000</v>
      </c>
      <c r="E14" s="137">
        <v>11838875</v>
      </c>
      <c r="F14" s="137">
        <v>15106251</v>
      </c>
      <c r="G14" s="137">
        <f>+E14+F14</f>
        <v>26945126</v>
      </c>
      <c r="H14" s="579">
        <f t="shared" si="3"/>
        <v>6817125</v>
      </c>
      <c r="I14" s="579">
        <f t="shared" si="4"/>
        <v>11837749</v>
      </c>
      <c r="J14" s="608">
        <f t="shared" si="0"/>
        <v>18654874</v>
      </c>
      <c r="K14" s="164"/>
      <c r="L14" s="164"/>
      <c r="M14" s="175" t="s">
        <v>857</v>
      </c>
      <c r="N14" s="586" t="s">
        <v>856</v>
      </c>
    </row>
    <row r="15" spans="1:14" s="584" customFormat="1" ht="27.75" customHeight="1">
      <c r="A15" s="163">
        <v>1.998</v>
      </c>
      <c r="B15" s="137">
        <v>11974000</v>
      </c>
      <c r="C15" s="137">
        <v>32008000</v>
      </c>
      <c r="D15" s="137">
        <f>B15+C15</f>
        <v>43982000</v>
      </c>
      <c r="E15" s="137">
        <v>11158476</v>
      </c>
      <c r="F15" s="137">
        <v>31921022</v>
      </c>
      <c r="G15" s="137">
        <f>+E15+F15</f>
        <v>43079498</v>
      </c>
      <c r="H15" s="579">
        <f t="shared" si="3"/>
        <v>815524</v>
      </c>
      <c r="I15" s="579">
        <f t="shared" si="4"/>
        <v>86978</v>
      </c>
      <c r="J15" s="608">
        <f>H15+I15</f>
        <v>902502</v>
      </c>
      <c r="K15" s="164"/>
      <c r="L15" s="164"/>
      <c r="M15" s="175"/>
      <c r="N15" s="586"/>
    </row>
    <row r="16" spans="1:14" s="584" customFormat="1" ht="22.5" customHeight="1">
      <c r="A16" s="163">
        <v>1.999</v>
      </c>
      <c r="B16" s="137">
        <v>11618000</v>
      </c>
      <c r="C16" s="137">
        <v>34924000</v>
      </c>
      <c r="D16" s="137">
        <f>B16+C16</f>
        <v>46542000</v>
      </c>
      <c r="E16" s="137">
        <v>11887843</v>
      </c>
      <c r="F16" s="137">
        <v>35963659</v>
      </c>
      <c r="G16" s="137">
        <f>+E16+F16</f>
        <v>47851502</v>
      </c>
      <c r="H16" s="579">
        <f t="shared" si="3"/>
        <v>-269843</v>
      </c>
      <c r="I16" s="579">
        <f t="shared" si="4"/>
        <v>-1039659</v>
      </c>
      <c r="J16" s="608">
        <f>H16+I16</f>
        <v>-1309502</v>
      </c>
      <c r="K16" s="164"/>
      <c r="L16" s="164"/>
      <c r="M16" s="175"/>
      <c r="N16" s="586"/>
    </row>
    <row r="17" spans="1:14" ht="28.5" customHeight="1">
      <c r="A17" s="609" t="s">
        <v>106</v>
      </c>
      <c r="B17" s="137">
        <v>16000000</v>
      </c>
      <c r="C17" s="137">
        <v>36000000</v>
      </c>
      <c r="D17" s="137">
        <f t="shared" si="1"/>
        <v>52000000</v>
      </c>
      <c r="E17" s="137">
        <v>13645110</v>
      </c>
      <c r="F17" s="137">
        <v>36227895</v>
      </c>
      <c r="G17" s="137">
        <f t="shared" si="2"/>
        <v>49873005</v>
      </c>
      <c r="H17" s="579">
        <f t="shared" si="3"/>
        <v>2354890</v>
      </c>
      <c r="I17" s="579">
        <f t="shared" si="4"/>
        <v>-227895</v>
      </c>
      <c r="J17" s="608">
        <f t="shared" si="0"/>
        <v>2126995</v>
      </c>
      <c r="K17" s="164"/>
      <c r="L17" s="164"/>
      <c r="M17" s="175"/>
      <c r="N17" s="586"/>
    </row>
    <row r="18" spans="1:14" ht="27.75" customHeight="1">
      <c r="A18" s="609" t="s">
        <v>107</v>
      </c>
      <c r="B18" s="137">
        <v>16289000</v>
      </c>
      <c r="C18" s="137">
        <v>38441000</v>
      </c>
      <c r="D18" s="137">
        <f t="shared" si="1"/>
        <v>54730000</v>
      </c>
      <c r="E18" s="137">
        <v>17001507</v>
      </c>
      <c r="F18" s="137">
        <v>34415949</v>
      </c>
      <c r="G18" s="137">
        <f t="shared" si="2"/>
        <v>51417456</v>
      </c>
      <c r="H18" s="579">
        <f t="shared" si="3"/>
        <v>-712507</v>
      </c>
      <c r="I18" s="579">
        <f t="shared" si="4"/>
        <v>4025051</v>
      </c>
      <c r="J18" s="608">
        <f>H18+I18</f>
        <v>3312544</v>
      </c>
      <c r="K18" s="164"/>
      <c r="L18" s="164"/>
      <c r="M18" s="175"/>
      <c r="N18" s="586"/>
    </row>
    <row r="19" spans="1:14" ht="28.5" customHeight="1">
      <c r="A19" s="610" t="s">
        <v>108</v>
      </c>
      <c r="B19" s="38">
        <f>SUM(B12:B18)</f>
        <v>111233000</v>
      </c>
      <c r="C19" s="38">
        <f aca="true" t="shared" si="5" ref="C19:J19">SUM(C12:C18)</f>
        <v>168317000</v>
      </c>
      <c r="D19" s="38">
        <f t="shared" si="5"/>
        <v>279550000</v>
      </c>
      <c r="E19" s="38">
        <f t="shared" si="5"/>
        <v>74339978</v>
      </c>
      <c r="F19" s="38">
        <f t="shared" si="5"/>
        <v>153634776</v>
      </c>
      <c r="G19" s="38">
        <f t="shared" si="5"/>
        <v>227974754</v>
      </c>
      <c r="H19" s="38">
        <f t="shared" si="5"/>
        <v>36893022</v>
      </c>
      <c r="I19" s="38">
        <f t="shared" si="5"/>
        <v>14682224</v>
      </c>
      <c r="J19" s="57">
        <f t="shared" si="5"/>
        <v>51575246</v>
      </c>
      <c r="K19" s="38">
        <f>SUM(K12:K18)</f>
        <v>0</v>
      </c>
      <c r="L19" s="38">
        <f>SUM(L12:L18)</f>
        <v>1450095</v>
      </c>
      <c r="M19" s="175"/>
      <c r="N19" s="586"/>
    </row>
    <row r="20" spans="1:14" ht="22.5" customHeight="1">
      <c r="A20" s="609" t="s">
        <v>109</v>
      </c>
      <c r="B20" s="137">
        <v>18555000</v>
      </c>
      <c r="C20" s="137">
        <v>43057000</v>
      </c>
      <c r="D20" s="137">
        <f t="shared" si="1"/>
        <v>61612000</v>
      </c>
      <c r="E20" s="137">
        <v>17525502</v>
      </c>
      <c r="F20" s="137">
        <v>37716937</v>
      </c>
      <c r="G20" s="137">
        <f t="shared" si="2"/>
        <v>55242439</v>
      </c>
      <c r="H20" s="579">
        <f aca="true" t="shared" si="6" ref="H20:I24">B20-E20</f>
        <v>1029498</v>
      </c>
      <c r="I20" s="579">
        <f t="shared" si="6"/>
        <v>5340063</v>
      </c>
      <c r="J20" s="608">
        <f>H20+I20</f>
        <v>6369561</v>
      </c>
      <c r="K20" s="164"/>
      <c r="L20" s="164"/>
      <c r="M20" s="2263" t="s">
        <v>793</v>
      </c>
      <c r="N20" s="2264"/>
    </row>
    <row r="21" spans="1:14" ht="22.5" customHeight="1">
      <c r="A21" s="609" t="s">
        <v>110</v>
      </c>
      <c r="B21" s="137">
        <v>9628000</v>
      </c>
      <c r="C21" s="137">
        <v>37660000</v>
      </c>
      <c r="D21" s="137">
        <f t="shared" si="1"/>
        <v>47288000</v>
      </c>
      <c r="E21" s="137">
        <v>10657498</v>
      </c>
      <c r="F21" s="137">
        <v>37000743</v>
      </c>
      <c r="G21" s="137">
        <f t="shared" si="2"/>
        <v>47658241</v>
      </c>
      <c r="H21" s="579">
        <f t="shared" si="6"/>
        <v>-1029498</v>
      </c>
      <c r="I21" s="579">
        <f t="shared" si="6"/>
        <v>659257</v>
      </c>
      <c r="J21" s="608">
        <f>H21+I21</f>
        <v>-370241</v>
      </c>
      <c r="K21" s="164">
        <v>3270217</v>
      </c>
      <c r="L21" s="164"/>
      <c r="M21" s="2263" t="s">
        <v>794</v>
      </c>
      <c r="N21" s="2264"/>
    </row>
    <row r="22" spans="1:14" ht="22.5" customHeight="1">
      <c r="A22" s="609" t="s">
        <v>140</v>
      </c>
      <c r="B22" s="137">
        <v>25877000</v>
      </c>
      <c r="C22" s="137">
        <v>40098000</v>
      </c>
      <c r="D22" s="137">
        <f>B22+C22</f>
        <v>65975000</v>
      </c>
      <c r="E22" s="137">
        <v>22328474</v>
      </c>
      <c r="F22" s="137">
        <v>35939644</v>
      </c>
      <c r="G22" s="137">
        <f>E22+F22</f>
        <v>58268118</v>
      </c>
      <c r="H22" s="608">
        <f t="shared" si="6"/>
        <v>3548526</v>
      </c>
      <c r="I22" s="579">
        <f t="shared" si="6"/>
        <v>4158356</v>
      </c>
      <c r="J22" s="608">
        <f>H22+I22</f>
        <v>7706882</v>
      </c>
      <c r="K22" s="164"/>
      <c r="L22" s="164"/>
      <c r="M22" s="2263" t="s">
        <v>795</v>
      </c>
      <c r="N22" s="2264"/>
    </row>
    <row r="23" spans="1:14" ht="22.5" customHeight="1">
      <c r="A23" s="609" t="s">
        <v>141</v>
      </c>
      <c r="B23" s="137">
        <v>27500000</v>
      </c>
      <c r="C23" s="137">
        <v>44400000</v>
      </c>
      <c r="D23" s="137">
        <f t="shared" si="1"/>
        <v>71900000</v>
      </c>
      <c r="E23" s="137">
        <v>23579418</v>
      </c>
      <c r="F23" s="137">
        <v>35220981</v>
      </c>
      <c r="G23" s="137">
        <f t="shared" si="2"/>
        <v>58800399</v>
      </c>
      <c r="H23" s="608">
        <f t="shared" si="6"/>
        <v>3920582</v>
      </c>
      <c r="I23" s="579">
        <f t="shared" si="6"/>
        <v>9179019</v>
      </c>
      <c r="J23" s="608">
        <f>H23+I23</f>
        <v>13099601</v>
      </c>
      <c r="K23" s="164"/>
      <c r="L23" s="164"/>
      <c r="M23" s="2263" t="s">
        <v>796</v>
      </c>
      <c r="N23" s="2264"/>
    </row>
    <row r="24" spans="1:14" ht="22.5" customHeight="1">
      <c r="A24" s="609" t="s">
        <v>348</v>
      </c>
      <c r="B24" s="137">
        <v>38443000</v>
      </c>
      <c r="C24" s="137">
        <v>38129000</v>
      </c>
      <c r="D24" s="137">
        <f t="shared" si="1"/>
        <v>76572000</v>
      </c>
      <c r="E24" s="137">
        <v>20219288</v>
      </c>
      <c r="F24" s="445">
        <v>27279701</v>
      </c>
      <c r="G24" s="445">
        <f t="shared" si="2"/>
        <v>47498989</v>
      </c>
      <c r="H24" s="611">
        <f t="shared" si="6"/>
        <v>18223712</v>
      </c>
      <c r="I24" s="612">
        <f t="shared" si="6"/>
        <v>10849299</v>
      </c>
      <c r="J24" s="608">
        <f>H24+I24</f>
        <v>29073011</v>
      </c>
      <c r="K24" s="164"/>
      <c r="L24" s="164"/>
      <c r="M24" s="2263" t="s">
        <v>797</v>
      </c>
      <c r="N24" s="2264"/>
    </row>
    <row r="25" spans="1:14" ht="22.5" customHeight="1">
      <c r="A25" s="609">
        <v>2.007</v>
      </c>
      <c r="B25" s="137">
        <v>0</v>
      </c>
      <c r="C25" s="137">
        <v>0</v>
      </c>
      <c r="D25" s="137">
        <v>0</v>
      </c>
      <c r="E25" s="613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64"/>
      <c r="L25" s="164"/>
      <c r="M25" s="175"/>
      <c r="N25" s="586"/>
    </row>
    <row r="26" spans="1:14" ht="22.5" customHeight="1">
      <c r="A26" s="614">
        <v>2008</v>
      </c>
      <c r="B26" s="137">
        <v>0</v>
      </c>
      <c r="C26" s="137">
        <v>0</v>
      </c>
      <c r="D26" s="137">
        <v>0</v>
      </c>
      <c r="E26" s="613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64"/>
      <c r="L26" s="164"/>
      <c r="M26" s="175"/>
      <c r="N26" s="586"/>
    </row>
    <row r="27" spans="1:14" ht="22.5" customHeight="1">
      <c r="A27" s="614">
        <v>2009</v>
      </c>
      <c r="B27" s="137">
        <v>0</v>
      </c>
      <c r="C27" s="137">
        <v>0</v>
      </c>
      <c r="D27" s="137">
        <v>0</v>
      </c>
      <c r="E27" s="613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64"/>
      <c r="L27" s="164"/>
      <c r="M27" s="175"/>
      <c r="N27" s="586"/>
    </row>
    <row r="28" spans="1:14" ht="22.5" customHeight="1">
      <c r="A28" s="615">
        <v>2010</v>
      </c>
      <c r="B28" s="445">
        <v>0</v>
      </c>
      <c r="C28" s="445">
        <v>0</v>
      </c>
      <c r="D28" s="445">
        <v>0</v>
      </c>
      <c r="E28" s="661">
        <v>0</v>
      </c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616"/>
      <c r="L28" s="617"/>
      <c r="M28" s="618"/>
      <c r="N28" s="619"/>
    </row>
    <row r="29" spans="1:14" ht="22.5" customHeight="1" thickBot="1">
      <c r="A29" s="838" t="s">
        <v>975</v>
      </c>
      <c r="B29" s="399">
        <f>SUM(B20:B28)</f>
        <v>120003000</v>
      </c>
      <c r="C29" s="399">
        <f aca="true" t="shared" si="7" ref="C29:J29">SUM(C20:C28)</f>
        <v>203344000</v>
      </c>
      <c r="D29" s="399">
        <f t="shared" si="7"/>
        <v>323347000</v>
      </c>
      <c r="E29" s="399">
        <f t="shared" si="7"/>
        <v>94310180</v>
      </c>
      <c r="F29" s="399">
        <f t="shared" si="7"/>
        <v>173158006</v>
      </c>
      <c r="G29" s="399">
        <f t="shared" si="7"/>
        <v>267468186</v>
      </c>
      <c r="H29" s="399">
        <f t="shared" si="7"/>
        <v>25692820</v>
      </c>
      <c r="I29" s="399">
        <f t="shared" si="7"/>
        <v>30185994</v>
      </c>
      <c r="J29" s="399">
        <f t="shared" si="7"/>
        <v>55878814</v>
      </c>
      <c r="K29" s="179"/>
      <c r="L29" s="839"/>
      <c r="M29" s="840"/>
      <c r="N29" s="172"/>
    </row>
    <row r="30" spans="1:14" ht="22.5" customHeight="1" thickBot="1">
      <c r="A30" s="620" t="s">
        <v>100</v>
      </c>
      <c r="B30" s="43">
        <f>+B19+B29</f>
        <v>231236000</v>
      </c>
      <c r="C30" s="43">
        <f aca="true" t="shared" si="8" ref="C30:J30">+C19+C29</f>
        <v>371661000</v>
      </c>
      <c r="D30" s="43">
        <f t="shared" si="8"/>
        <v>602897000</v>
      </c>
      <c r="E30" s="43">
        <f t="shared" si="8"/>
        <v>168650158</v>
      </c>
      <c r="F30" s="43">
        <f t="shared" si="8"/>
        <v>326792782</v>
      </c>
      <c r="G30" s="43">
        <f t="shared" si="8"/>
        <v>495442940</v>
      </c>
      <c r="H30" s="43">
        <f t="shared" si="8"/>
        <v>62585842</v>
      </c>
      <c r="I30" s="43">
        <f t="shared" si="8"/>
        <v>44868218</v>
      </c>
      <c r="J30" s="43">
        <f t="shared" si="8"/>
        <v>107454060</v>
      </c>
      <c r="K30" s="148">
        <f>SUM(K19:K24)</f>
        <v>3270217</v>
      </c>
      <c r="L30" s="44">
        <f>SUM(L19:L24)</f>
        <v>1450095</v>
      </c>
      <c r="M30" s="136"/>
      <c r="N30" s="44"/>
    </row>
    <row r="31" spans="1:14" ht="22.5" customHeight="1">
      <c r="A31" s="498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22.5" customHeight="1">
      <c r="A32" s="498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22.5" customHeight="1">
      <c r="A33" s="498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22.5" customHeight="1">
      <c r="A34" s="498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22.5" customHeight="1">
      <c r="A35" s="498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22.5" customHeight="1">
      <c r="B36" s="3" t="s">
        <v>111</v>
      </c>
      <c r="C36" s="595" t="s">
        <v>529</v>
      </c>
      <c r="D36" s="595"/>
      <c r="E36" s="46"/>
      <c r="F36" s="46"/>
      <c r="G36" s="46"/>
      <c r="H36" s="62"/>
      <c r="I36" s="62" t="s">
        <v>112</v>
      </c>
      <c r="J36" s="64" t="s">
        <v>777</v>
      </c>
      <c r="K36" s="46"/>
    </row>
    <row r="37" spans="2:12" ht="22.5" customHeight="1">
      <c r="B37" s="3" t="s">
        <v>790</v>
      </c>
      <c r="C37" s="46"/>
      <c r="D37" s="46"/>
      <c r="E37" s="46"/>
      <c r="F37" s="46"/>
      <c r="G37" s="46"/>
      <c r="H37" s="46"/>
      <c r="I37" s="46"/>
      <c r="J37" s="117" t="s">
        <v>792</v>
      </c>
      <c r="K37" s="46"/>
      <c r="L37" s="60"/>
    </row>
    <row r="38" spans="2:14" ht="22.5" customHeight="1">
      <c r="B38" s="3" t="s">
        <v>791</v>
      </c>
      <c r="C38" s="46"/>
      <c r="D38" s="46"/>
      <c r="E38" s="46"/>
      <c r="F38" s="46"/>
      <c r="G38" s="46"/>
      <c r="H38" s="46"/>
      <c r="I38" s="46"/>
      <c r="J38" s="46"/>
      <c r="K38" s="46"/>
      <c r="L38" s="60"/>
      <c r="M38" s="46"/>
      <c r="N38" s="46"/>
    </row>
    <row r="41" spans="2:14" ht="22.5" customHeight="1">
      <c r="B41" s="597"/>
      <c r="C41" s="2"/>
      <c r="D41" s="2"/>
      <c r="E41" s="597"/>
      <c r="F41" s="492"/>
      <c r="G41" s="597"/>
      <c r="H41" s="597"/>
      <c r="I41" s="597"/>
      <c r="J41" s="598"/>
      <c r="K41" s="597"/>
      <c r="L41" s="597"/>
      <c r="M41" s="597"/>
      <c r="N41" s="597"/>
    </row>
    <row r="42" ht="22.5" customHeight="1">
      <c r="E42" s="3"/>
    </row>
    <row r="43" ht="22.5" customHeight="1">
      <c r="E43" s="3"/>
    </row>
  </sheetData>
  <sheetProtection/>
  <mergeCells count="9">
    <mergeCell ref="B10:D10"/>
    <mergeCell ref="E10:G10"/>
    <mergeCell ref="H10:J10"/>
    <mergeCell ref="M24:N24"/>
    <mergeCell ref="M20:N20"/>
    <mergeCell ref="M21:N21"/>
    <mergeCell ref="M22:N22"/>
    <mergeCell ref="M23:N23"/>
    <mergeCell ref="K10:L10"/>
  </mergeCells>
  <printOptions horizontalCentered="1" verticalCentered="1"/>
  <pageMargins left="0.4" right="0.42" top="0.61" bottom="0.74" header="0" footer="0"/>
  <pageSetup horizontalDpi="600" verticalDpi="600" orientation="landscape" paperSize="14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2">
      <selection activeCell="A29" sqref="A29:H29"/>
    </sheetView>
  </sheetViews>
  <sheetFormatPr defaultColWidth="11.421875" defaultRowHeight="12.75"/>
  <cols>
    <col min="1" max="1" width="14.00390625" style="0" customWidth="1"/>
    <col min="2" max="2" width="17.710937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5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52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52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52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" t="s">
        <v>358</v>
      </c>
    </row>
    <row r="7" spans="5:12" ht="15.75">
      <c r="E7"/>
      <c r="K7" s="7" t="s">
        <v>90</v>
      </c>
      <c r="L7" s="6" t="s">
        <v>360</v>
      </c>
    </row>
    <row r="8" spans="5:12" ht="15.75">
      <c r="E8"/>
      <c r="K8" s="7" t="s">
        <v>91</v>
      </c>
      <c r="L8" s="6" t="s">
        <v>213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95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118" t="s">
        <v>103</v>
      </c>
      <c r="B12" s="119">
        <v>0</v>
      </c>
      <c r="C12" s="119">
        <v>0</v>
      </c>
      <c r="D12" s="119">
        <f>B12+C12</f>
        <v>0</v>
      </c>
      <c r="E12" s="119">
        <v>0</v>
      </c>
      <c r="F12" s="119">
        <v>0</v>
      </c>
      <c r="G12" s="119">
        <f>+E12+F12</f>
        <v>0</v>
      </c>
      <c r="H12" s="120">
        <f>B12-E12</f>
        <v>0</v>
      </c>
      <c r="I12" s="120">
        <f>C12-F12</f>
        <v>0</v>
      </c>
      <c r="J12" s="121">
        <f aca="true" t="shared" si="0" ref="J12:J17">H12+I12</f>
        <v>0</v>
      </c>
      <c r="K12" s="122"/>
      <c r="L12" s="122"/>
      <c r="M12" s="123"/>
      <c r="N12" s="124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 aca="true" t="shared" si="1" ref="D13:D28">B13+C13</f>
        <v>0</v>
      </c>
      <c r="E13" s="27">
        <v>0</v>
      </c>
      <c r="F13" s="27">
        <v>0</v>
      </c>
      <c r="G13" s="27">
        <f aca="true" t="shared" si="2" ref="G13:G27">E13+F13</f>
        <v>0</v>
      </c>
      <c r="H13" s="28">
        <f aca="true" t="shared" si="3" ref="H13:I18">B13-E13</f>
        <v>0</v>
      </c>
      <c r="I13" s="28">
        <f t="shared" si="3"/>
        <v>0</v>
      </c>
      <c r="J13" s="39">
        <f t="shared" si="0"/>
        <v>0</v>
      </c>
      <c r="K13" s="29"/>
      <c r="L13" s="29"/>
      <c r="M13" s="34"/>
      <c r="N13" s="31"/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>B14+C14</f>
        <v>0</v>
      </c>
      <c r="E14" s="27">
        <v>0</v>
      </c>
      <c r="F14" s="27">
        <v>0</v>
      </c>
      <c r="G14" s="27">
        <f>+E14+F14</f>
        <v>0</v>
      </c>
      <c r="H14" s="28">
        <f t="shared" si="3"/>
        <v>0</v>
      </c>
      <c r="I14" s="28">
        <f t="shared" si="3"/>
        <v>0</v>
      </c>
      <c r="J14" s="39">
        <f t="shared" si="0"/>
        <v>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>B15+C15</f>
        <v>0</v>
      </c>
      <c r="E15" s="27">
        <v>0</v>
      </c>
      <c r="F15" s="27">
        <v>0</v>
      </c>
      <c r="G15" s="27">
        <f>+E15+F15</f>
        <v>0</v>
      </c>
      <c r="H15" s="28">
        <f t="shared" si="3"/>
        <v>0</v>
      </c>
      <c r="I15" s="28">
        <f t="shared" si="3"/>
        <v>0</v>
      </c>
      <c r="J15" s="39">
        <f>H15+I15</f>
        <v>0</v>
      </c>
      <c r="K15" s="29"/>
      <c r="L15" s="29"/>
      <c r="M15" s="30"/>
      <c r="N15" s="31"/>
    </row>
    <row r="16" spans="1:14" s="32" customFormat="1" ht="19.5" customHeight="1">
      <c r="A16" s="33">
        <v>1.999</v>
      </c>
      <c r="B16" s="27">
        <v>0</v>
      </c>
      <c r="C16" s="27">
        <v>0</v>
      </c>
      <c r="D16" s="27">
        <f>B16+C16</f>
        <v>0</v>
      </c>
      <c r="E16" s="27">
        <v>0</v>
      </c>
      <c r="F16" s="27">
        <v>0</v>
      </c>
      <c r="G16" s="27">
        <f>+E16+F16</f>
        <v>0</v>
      </c>
      <c r="H16" s="28">
        <f t="shared" si="3"/>
        <v>0</v>
      </c>
      <c r="I16" s="28">
        <f t="shared" si="3"/>
        <v>0</v>
      </c>
      <c r="J16" s="39">
        <f>H16+I16</f>
        <v>0</v>
      </c>
      <c r="K16" s="29"/>
      <c r="L16" s="29"/>
      <c r="M16" s="34"/>
      <c r="N16" s="31"/>
    </row>
    <row r="17" spans="1:14" ht="19.5" customHeight="1">
      <c r="A17" s="35" t="s">
        <v>106</v>
      </c>
      <c r="B17" s="27">
        <v>0</v>
      </c>
      <c r="C17" s="27">
        <v>0</v>
      </c>
      <c r="D17" s="27">
        <f t="shared" si="1"/>
        <v>0</v>
      </c>
      <c r="E17" s="27">
        <v>0</v>
      </c>
      <c r="F17" s="27">
        <v>0</v>
      </c>
      <c r="G17" s="27">
        <f t="shared" si="2"/>
        <v>0</v>
      </c>
      <c r="H17" s="28">
        <f t="shared" si="3"/>
        <v>0</v>
      </c>
      <c r="I17" s="28">
        <f t="shared" si="3"/>
        <v>0</v>
      </c>
      <c r="J17" s="39">
        <f t="shared" si="0"/>
        <v>0</v>
      </c>
      <c r="K17" s="29"/>
      <c r="L17" s="29"/>
      <c r="M17" s="34"/>
      <c r="N17" s="31"/>
    </row>
    <row r="18" spans="1:14" ht="19.5" customHeight="1">
      <c r="A18" s="35" t="s">
        <v>107</v>
      </c>
      <c r="B18" s="27">
        <v>0</v>
      </c>
      <c r="C18" s="27">
        <v>0</v>
      </c>
      <c r="D18" s="27">
        <f t="shared" si="1"/>
        <v>0</v>
      </c>
      <c r="E18" s="27">
        <v>0</v>
      </c>
      <c r="F18" s="27">
        <v>0</v>
      </c>
      <c r="G18" s="27">
        <f t="shared" si="2"/>
        <v>0</v>
      </c>
      <c r="H18" s="28">
        <f t="shared" si="3"/>
        <v>0</v>
      </c>
      <c r="I18" s="28">
        <f t="shared" si="3"/>
        <v>0</v>
      </c>
      <c r="J18" s="39">
        <f>H18+I18</f>
        <v>0</v>
      </c>
      <c r="K18" s="29"/>
      <c r="L18" s="29"/>
      <c r="M18" s="34"/>
      <c r="N18" s="36"/>
    </row>
    <row r="19" spans="1:14" ht="19.5" customHeight="1">
      <c r="A19" s="228" t="s">
        <v>972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57">
        <f t="shared" si="4"/>
        <v>0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27">
        <v>0</v>
      </c>
      <c r="C20" s="27">
        <v>0</v>
      </c>
      <c r="D20" s="27">
        <f t="shared" si="1"/>
        <v>0</v>
      </c>
      <c r="E20" s="27">
        <v>0</v>
      </c>
      <c r="F20" s="27">
        <v>0</v>
      </c>
      <c r="G20" s="27">
        <f t="shared" si="2"/>
        <v>0</v>
      </c>
      <c r="H20" s="28">
        <f aca="true" t="shared" si="5" ref="H20:I28">B20-E20</f>
        <v>0</v>
      </c>
      <c r="I20" s="28">
        <f t="shared" si="5"/>
        <v>0</v>
      </c>
      <c r="J20" s="39">
        <f aca="true" t="shared" si="6" ref="J20:J28">H20+I20</f>
        <v>0</v>
      </c>
      <c r="K20" s="29"/>
      <c r="L20" s="29"/>
      <c r="M20" s="34"/>
      <c r="N20" s="36"/>
    </row>
    <row r="21" spans="1:14" ht="19.5" customHeight="1">
      <c r="A21" s="35" t="s">
        <v>110</v>
      </c>
      <c r="B21" s="27">
        <v>0</v>
      </c>
      <c r="C21" s="27">
        <v>0</v>
      </c>
      <c r="D21" s="27">
        <f t="shared" si="1"/>
        <v>0</v>
      </c>
      <c r="E21" s="27">
        <v>0</v>
      </c>
      <c r="F21" s="27">
        <v>0</v>
      </c>
      <c r="G21" s="27">
        <f t="shared" si="2"/>
        <v>0</v>
      </c>
      <c r="H21" s="39">
        <f t="shared" si="5"/>
        <v>0</v>
      </c>
      <c r="I21" s="28">
        <f t="shared" si="5"/>
        <v>0</v>
      </c>
      <c r="J21" s="39">
        <f t="shared" si="6"/>
        <v>0</v>
      </c>
      <c r="K21" s="29"/>
      <c r="L21" s="29"/>
      <c r="M21" s="34"/>
      <c r="N21" s="36"/>
    </row>
    <row r="22" spans="1:14" ht="19.5" customHeight="1">
      <c r="A22" s="65" t="s">
        <v>140</v>
      </c>
      <c r="B22" s="27">
        <v>0</v>
      </c>
      <c r="C22" s="27">
        <v>0</v>
      </c>
      <c r="D22" s="27">
        <f>B22+C22</f>
        <v>0</v>
      </c>
      <c r="E22" s="27">
        <v>0</v>
      </c>
      <c r="F22" s="27">
        <v>0</v>
      </c>
      <c r="G22" s="27">
        <f>E22+F22</f>
        <v>0</v>
      </c>
      <c r="H22" s="39">
        <f t="shared" si="5"/>
        <v>0</v>
      </c>
      <c r="I22" s="28">
        <f t="shared" si="5"/>
        <v>0</v>
      </c>
      <c r="J22" s="39">
        <f t="shared" si="6"/>
        <v>0</v>
      </c>
      <c r="K22" s="29"/>
      <c r="L22" s="29"/>
      <c r="M22" s="34"/>
      <c r="N22" s="36"/>
    </row>
    <row r="23" spans="1:14" ht="19.5" customHeight="1">
      <c r="A23" s="65" t="s">
        <v>141</v>
      </c>
      <c r="B23" s="27">
        <v>0</v>
      </c>
      <c r="C23" s="27">
        <v>0</v>
      </c>
      <c r="D23" s="27">
        <f t="shared" si="1"/>
        <v>0</v>
      </c>
      <c r="E23" s="27">
        <v>0</v>
      </c>
      <c r="F23" s="27">
        <v>0</v>
      </c>
      <c r="G23" s="27">
        <f t="shared" si="2"/>
        <v>0</v>
      </c>
      <c r="H23" s="39">
        <f t="shared" si="5"/>
        <v>0</v>
      </c>
      <c r="I23" s="28">
        <f t="shared" si="5"/>
        <v>0</v>
      </c>
      <c r="J23" s="39">
        <f t="shared" si="6"/>
        <v>0</v>
      </c>
      <c r="K23" s="29"/>
      <c r="L23" s="29"/>
      <c r="M23" s="34"/>
      <c r="N23" s="36"/>
    </row>
    <row r="24" spans="1:14" ht="19.5" customHeight="1">
      <c r="A24" s="65" t="s">
        <v>348</v>
      </c>
      <c r="B24" s="27">
        <v>0</v>
      </c>
      <c r="C24" s="27">
        <v>0</v>
      </c>
      <c r="D24" s="27">
        <f t="shared" si="1"/>
        <v>0</v>
      </c>
      <c r="E24" s="27">
        <v>0</v>
      </c>
      <c r="F24" s="27">
        <v>0</v>
      </c>
      <c r="G24" s="27">
        <f t="shared" si="2"/>
        <v>0</v>
      </c>
      <c r="H24" s="39">
        <f t="shared" si="5"/>
        <v>0</v>
      </c>
      <c r="I24" s="28">
        <f t="shared" si="5"/>
        <v>0</v>
      </c>
      <c r="J24" s="39">
        <f t="shared" si="6"/>
        <v>0</v>
      </c>
      <c r="K24" s="29">
        <v>7963187</v>
      </c>
      <c r="L24" s="29">
        <v>10974571</v>
      </c>
      <c r="M24" s="175" t="s">
        <v>395</v>
      </c>
      <c r="N24" s="36">
        <v>39617</v>
      </c>
    </row>
    <row r="25" spans="1:14" ht="19.5" customHeight="1">
      <c r="A25" s="65" t="s">
        <v>356</v>
      </c>
      <c r="B25" s="27">
        <v>50101000</v>
      </c>
      <c r="C25" s="27">
        <v>44412000</v>
      </c>
      <c r="D25" s="27">
        <f t="shared" si="1"/>
        <v>94513000</v>
      </c>
      <c r="E25" s="27">
        <v>27990675</v>
      </c>
      <c r="F25" s="27">
        <v>36216738</v>
      </c>
      <c r="G25" s="27">
        <f t="shared" si="2"/>
        <v>64207413</v>
      </c>
      <c r="H25" s="39">
        <f>B25-E25</f>
        <v>22110325</v>
      </c>
      <c r="I25" s="28">
        <f t="shared" si="5"/>
        <v>8195262</v>
      </c>
      <c r="J25" s="39">
        <f t="shared" si="6"/>
        <v>30305587</v>
      </c>
      <c r="K25" s="29"/>
      <c r="L25" s="29"/>
      <c r="M25" s="175" t="s">
        <v>396</v>
      </c>
      <c r="N25" s="36">
        <v>40025</v>
      </c>
    </row>
    <row r="26" spans="1:14" ht="19.5" customHeight="1">
      <c r="A26" s="35" t="s">
        <v>357</v>
      </c>
      <c r="B26" s="183">
        <v>29366381</v>
      </c>
      <c r="C26" s="139">
        <v>21409945</v>
      </c>
      <c r="D26" s="139">
        <f t="shared" si="1"/>
        <v>50776326</v>
      </c>
      <c r="E26" s="139">
        <v>27677480</v>
      </c>
      <c r="F26" s="139">
        <v>25918803</v>
      </c>
      <c r="G26" s="139">
        <f t="shared" si="2"/>
        <v>53596283</v>
      </c>
      <c r="H26" s="140">
        <f t="shared" si="5"/>
        <v>1688901</v>
      </c>
      <c r="I26" s="141">
        <f t="shared" si="5"/>
        <v>-4508858</v>
      </c>
      <c r="J26" s="140">
        <f t="shared" si="6"/>
        <v>-2819957</v>
      </c>
      <c r="K26" s="142"/>
      <c r="L26" s="142"/>
      <c r="M26" s="276" t="s">
        <v>397</v>
      </c>
      <c r="N26" s="393">
        <v>40025</v>
      </c>
    </row>
    <row r="27" spans="1:14" ht="19.5" customHeight="1">
      <c r="A27" s="203" t="s">
        <v>384</v>
      </c>
      <c r="B27" s="27">
        <v>47692759</v>
      </c>
      <c r="C27" s="27">
        <v>0</v>
      </c>
      <c r="D27" s="27">
        <f t="shared" si="1"/>
        <v>47692759</v>
      </c>
      <c r="E27" s="27">
        <v>39875871</v>
      </c>
      <c r="F27" s="27">
        <v>0</v>
      </c>
      <c r="G27" s="27">
        <f t="shared" si="2"/>
        <v>39875871</v>
      </c>
      <c r="H27" s="39">
        <f t="shared" si="5"/>
        <v>7816888</v>
      </c>
      <c r="I27" s="28">
        <f t="shared" si="5"/>
        <v>0</v>
      </c>
      <c r="J27" s="39">
        <f t="shared" si="6"/>
        <v>7816888</v>
      </c>
      <c r="K27" s="29"/>
      <c r="L27" s="29"/>
      <c r="M27" s="92"/>
      <c r="N27" s="274"/>
    </row>
    <row r="28" spans="1:14" ht="19.5" customHeight="1">
      <c r="A28" s="203" t="s">
        <v>606</v>
      </c>
      <c r="B28" s="27">
        <v>74840832</v>
      </c>
      <c r="C28" s="27">
        <v>0</v>
      </c>
      <c r="D28" s="27">
        <f t="shared" si="1"/>
        <v>74840832</v>
      </c>
      <c r="E28" s="27">
        <v>106456946</v>
      </c>
      <c r="F28" s="27">
        <v>0</v>
      </c>
      <c r="G28" s="27">
        <f>E28+F28</f>
        <v>106456946</v>
      </c>
      <c r="H28" s="39">
        <f t="shared" si="5"/>
        <v>-31616114</v>
      </c>
      <c r="I28" s="28">
        <f t="shared" si="5"/>
        <v>0</v>
      </c>
      <c r="J28" s="39">
        <f t="shared" si="6"/>
        <v>-31616114</v>
      </c>
      <c r="K28" s="29">
        <v>571876</v>
      </c>
      <c r="L28" s="29"/>
      <c r="M28" s="2172" t="s">
        <v>367</v>
      </c>
      <c r="N28" s="2265"/>
    </row>
    <row r="29" spans="1:14" ht="19.5" customHeight="1">
      <c r="A29" s="367" t="s">
        <v>975</v>
      </c>
      <c r="B29" s="27">
        <f>SUM(B20:B28)</f>
        <v>202000972</v>
      </c>
      <c r="C29" s="27">
        <f aca="true" t="shared" si="7" ref="C29:J29">SUM(C20:C28)</f>
        <v>65821945</v>
      </c>
      <c r="D29" s="27">
        <f t="shared" si="7"/>
        <v>267822917</v>
      </c>
      <c r="E29" s="27">
        <f>SUM(E25:E28)</f>
        <v>202000972</v>
      </c>
      <c r="F29" s="27">
        <f t="shared" si="7"/>
        <v>62135541</v>
      </c>
      <c r="G29" s="27">
        <f t="shared" si="7"/>
        <v>264136513</v>
      </c>
      <c r="H29" s="27">
        <f t="shared" si="7"/>
        <v>0</v>
      </c>
      <c r="I29" s="27">
        <f t="shared" si="7"/>
        <v>3686404</v>
      </c>
      <c r="J29" s="27">
        <f t="shared" si="7"/>
        <v>3686404</v>
      </c>
      <c r="K29" s="29"/>
      <c r="L29" s="129"/>
      <c r="M29" s="841"/>
      <c r="N29" s="842"/>
    </row>
    <row r="30" spans="1:14" ht="20.25" customHeight="1" thickBot="1">
      <c r="A30" s="42" t="s">
        <v>100</v>
      </c>
      <c r="B30" s="201">
        <f>SUM(B19:B28)</f>
        <v>202000972</v>
      </c>
      <c r="C30" s="201">
        <f aca="true" t="shared" si="8" ref="C30:L30">SUM(C19:C28)</f>
        <v>65821945</v>
      </c>
      <c r="D30" s="201">
        <f t="shared" si="8"/>
        <v>267822917</v>
      </c>
      <c r="E30" s="201">
        <f t="shared" si="8"/>
        <v>202000972</v>
      </c>
      <c r="F30" s="201">
        <f t="shared" si="8"/>
        <v>62135541</v>
      </c>
      <c r="G30" s="201">
        <f t="shared" si="8"/>
        <v>264136513</v>
      </c>
      <c r="H30" s="201">
        <f t="shared" si="8"/>
        <v>0</v>
      </c>
      <c r="I30" s="201">
        <f t="shared" si="8"/>
        <v>3686404</v>
      </c>
      <c r="J30" s="201">
        <f t="shared" si="8"/>
        <v>3686404</v>
      </c>
      <c r="K30" s="201">
        <f t="shared" si="8"/>
        <v>8535063</v>
      </c>
      <c r="L30" s="201">
        <f t="shared" si="8"/>
        <v>10974571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8" t="s">
        <v>111</v>
      </c>
      <c r="C36" s="47" t="s">
        <v>359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2:12" ht="15">
      <c r="B37" s="8" t="s">
        <v>652</v>
      </c>
      <c r="C37" s="49"/>
      <c r="D37" s="49"/>
      <c r="E37" s="49"/>
      <c r="F37" s="49"/>
      <c r="G37" s="49"/>
      <c r="H37" s="49"/>
      <c r="I37" s="49"/>
      <c r="J37" s="117" t="s">
        <v>398</v>
      </c>
      <c r="K37" s="49"/>
      <c r="L37" s="60"/>
    </row>
    <row r="38" spans="2:14" ht="15">
      <c r="B38" t="s">
        <v>653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39" ht="12.75">
      <c r="B39" s="8"/>
    </row>
    <row r="40" spans="2:14" ht="18">
      <c r="B40" s="3" t="s">
        <v>362</v>
      </c>
      <c r="C40" s="4"/>
      <c r="D40" s="4"/>
      <c r="E40" s="51"/>
      <c r="F40" s="12"/>
      <c r="G40" s="51"/>
      <c r="H40" s="51"/>
      <c r="I40" s="51"/>
      <c r="J40" s="61"/>
      <c r="K40" s="51"/>
      <c r="L40" s="51"/>
      <c r="M40" s="51"/>
      <c r="N40" s="51"/>
    </row>
    <row r="41" spans="2:5" ht="12.75">
      <c r="B41" s="8" t="s">
        <v>361</v>
      </c>
      <c r="E41"/>
    </row>
    <row r="42" spans="2:6" ht="12.75">
      <c r="B42" s="8" t="s">
        <v>363</v>
      </c>
      <c r="C42" s="125"/>
      <c r="D42" s="125"/>
      <c r="E42" s="125"/>
      <c r="F42" s="125"/>
    </row>
  </sheetData>
  <sheetProtection/>
  <mergeCells count="1">
    <mergeCell ref="M28:N28"/>
  </mergeCells>
  <printOptions horizontalCentered="1" verticalCentered="1"/>
  <pageMargins left="1.3" right="0.75" top="1" bottom="1" header="0" footer="0"/>
  <pageSetup horizontalDpi="600" verticalDpi="600" orientation="landscape" paperSize="5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3">
      <selection activeCell="H20" sqref="H20:J30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1" ht="15.75">
      <c r="E6"/>
      <c r="J6" s="5" t="s">
        <v>89</v>
      </c>
      <c r="K6" s="68" t="s">
        <v>663</v>
      </c>
    </row>
    <row r="7" spans="5:11" ht="15.75">
      <c r="E7"/>
      <c r="J7" s="7" t="s">
        <v>90</v>
      </c>
      <c r="K7" s="6">
        <v>900126794</v>
      </c>
    </row>
    <row r="8" spans="5:11" ht="15.75">
      <c r="E8"/>
      <c r="J8" s="7" t="s">
        <v>91</v>
      </c>
      <c r="K8" s="6" t="s">
        <v>662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175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17">H12+I12</f>
        <v>0</v>
      </c>
      <c r="K12" s="29"/>
      <c r="L12" s="29"/>
      <c r="M12" s="30"/>
      <c r="N12" s="31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28">
        <f t="shared" si="1"/>
        <v>0</v>
      </c>
      <c r="I13" s="28">
        <f t="shared" si="1"/>
        <v>0</v>
      </c>
      <c r="J13" s="39">
        <f t="shared" si="2"/>
        <v>0</v>
      </c>
      <c r="K13" s="29"/>
      <c r="L13" s="29"/>
      <c r="M13" s="34" t="s">
        <v>610</v>
      </c>
      <c r="N13" s="36">
        <v>38982</v>
      </c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34" t="s">
        <v>611</v>
      </c>
      <c r="N14" s="36">
        <v>38982</v>
      </c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 t="shared" si="1"/>
        <v>0</v>
      </c>
      <c r="I15" s="28">
        <f t="shared" si="1"/>
        <v>0</v>
      </c>
      <c r="J15" s="39">
        <f>H15+I15</f>
        <v>0</v>
      </c>
      <c r="K15" s="29"/>
      <c r="L15" s="29"/>
      <c r="M15" s="30" t="s">
        <v>612</v>
      </c>
      <c r="N15" s="36">
        <v>38982</v>
      </c>
    </row>
    <row r="16" spans="1:14" s="32" customFormat="1" ht="19.5" customHeight="1">
      <c r="A16" s="33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 t="shared" si="1"/>
        <v>0</v>
      </c>
      <c r="J16" s="39">
        <f>H16+I16</f>
        <v>0</v>
      </c>
      <c r="K16" s="29"/>
      <c r="L16" s="29"/>
      <c r="M16" s="34" t="s">
        <v>613</v>
      </c>
      <c r="N16" s="36">
        <v>39694</v>
      </c>
    </row>
    <row r="17" spans="1:14" ht="19.5" customHeight="1">
      <c r="A17" s="35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28">
        <f t="shared" si="1"/>
        <v>0</v>
      </c>
      <c r="I17" s="28">
        <f t="shared" si="1"/>
        <v>0</v>
      </c>
      <c r="J17" s="39">
        <f t="shared" si="2"/>
        <v>0</v>
      </c>
      <c r="K17" s="29"/>
      <c r="L17" s="29"/>
      <c r="M17" s="34" t="s">
        <v>614</v>
      </c>
      <c r="N17" s="36">
        <v>39694</v>
      </c>
    </row>
    <row r="18" spans="1:14" ht="19.5" customHeight="1">
      <c r="A18" s="35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28">
        <f t="shared" si="1"/>
        <v>0</v>
      </c>
      <c r="I18" s="28">
        <f t="shared" si="1"/>
        <v>0</v>
      </c>
      <c r="J18" s="39">
        <f>H18+I18</f>
        <v>0</v>
      </c>
      <c r="K18" s="29"/>
      <c r="L18" s="29"/>
      <c r="M18" s="34" t="s">
        <v>615</v>
      </c>
      <c r="N18" s="36">
        <v>38982</v>
      </c>
    </row>
    <row r="19" spans="1:14" ht="19.5" customHeight="1" thickBot="1">
      <c r="A19" s="37" t="s">
        <v>108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206">
        <f t="shared" si="4"/>
        <v>0</v>
      </c>
      <c r="I19" s="206">
        <f t="shared" si="4"/>
        <v>0</v>
      </c>
      <c r="J19" s="1006">
        <f t="shared" si="4"/>
        <v>0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27">
        <v>0</v>
      </c>
      <c r="C20" s="27">
        <v>0</v>
      </c>
      <c r="D20" s="27">
        <f aca="true" t="shared" si="5" ref="D20:D28">B20+C20</f>
        <v>0</v>
      </c>
      <c r="E20" s="27">
        <v>0</v>
      </c>
      <c r="F20" s="27">
        <v>0</v>
      </c>
      <c r="G20" s="249">
        <f t="shared" si="3"/>
        <v>0</v>
      </c>
      <c r="H20" s="1007">
        <f aca="true" t="shared" si="6" ref="H20:I28">B20-E20</f>
        <v>0</v>
      </c>
      <c r="I20" s="120">
        <f t="shared" si="6"/>
        <v>0</v>
      </c>
      <c r="J20" s="1008">
        <f aca="true" t="shared" si="7" ref="J20:J28">H20+I20</f>
        <v>0</v>
      </c>
      <c r="K20" s="323"/>
      <c r="L20" s="29"/>
      <c r="M20" s="34"/>
      <c r="N20" s="36"/>
    </row>
    <row r="21" spans="1:14" ht="19.5" customHeight="1">
      <c r="A21" s="35" t="s">
        <v>110</v>
      </c>
      <c r="B21" s="27">
        <v>0</v>
      </c>
      <c r="C21" s="27">
        <v>0</v>
      </c>
      <c r="D21" s="27">
        <f t="shared" si="5"/>
        <v>0</v>
      </c>
      <c r="E21" s="27">
        <v>0</v>
      </c>
      <c r="F21" s="27">
        <v>0</v>
      </c>
      <c r="G21" s="249">
        <f t="shared" si="3"/>
        <v>0</v>
      </c>
      <c r="H21" s="254">
        <f t="shared" si="6"/>
        <v>0</v>
      </c>
      <c r="I21" s="28">
        <f t="shared" si="6"/>
        <v>0</v>
      </c>
      <c r="J21" s="252">
        <f t="shared" si="7"/>
        <v>0</v>
      </c>
      <c r="K21" s="323"/>
      <c r="L21" s="29"/>
      <c r="M21" s="34"/>
      <c r="N21" s="36"/>
    </row>
    <row r="22" spans="1:14" ht="19.5" customHeight="1">
      <c r="A22" s="65" t="s">
        <v>140</v>
      </c>
      <c r="B22" s="27">
        <v>0</v>
      </c>
      <c r="C22" s="27">
        <v>0</v>
      </c>
      <c r="D22" s="27">
        <f t="shared" si="5"/>
        <v>0</v>
      </c>
      <c r="E22" s="27">
        <v>0</v>
      </c>
      <c r="F22" s="27">
        <v>0</v>
      </c>
      <c r="G22" s="249">
        <f>E22+F22</f>
        <v>0</v>
      </c>
      <c r="H22" s="254">
        <f t="shared" si="6"/>
        <v>0</v>
      </c>
      <c r="I22" s="28">
        <f t="shared" si="6"/>
        <v>0</v>
      </c>
      <c r="J22" s="252">
        <f t="shared" si="7"/>
        <v>0</v>
      </c>
      <c r="K22" s="323"/>
      <c r="L22" s="29"/>
      <c r="M22" s="34"/>
      <c r="N22" s="36"/>
    </row>
    <row r="23" spans="1:14" ht="19.5" customHeight="1">
      <c r="A23" s="65" t="s">
        <v>141</v>
      </c>
      <c r="B23" s="27">
        <v>0</v>
      </c>
      <c r="C23" s="27">
        <v>0</v>
      </c>
      <c r="D23" s="27">
        <f t="shared" si="5"/>
        <v>0</v>
      </c>
      <c r="E23" s="27">
        <v>0</v>
      </c>
      <c r="F23" s="27">
        <v>0</v>
      </c>
      <c r="G23" s="249">
        <f t="shared" si="3"/>
        <v>0</v>
      </c>
      <c r="H23" s="254">
        <f t="shared" si="6"/>
        <v>0</v>
      </c>
      <c r="I23" s="28">
        <f t="shared" si="6"/>
        <v>0</v>
      </c>
      <c r="J23" s="252">
        <f t="shared" si="7"/>
        <v>0</v>
      </c>
      <c r="K23" s="323"/>
      <c r="L23" s="29"/>
      <c r="M23" s="34"/>
      <c r="N23" s="36"/>
    </row>
    <row r="24" spans="1:14" ht="19.5" customHeight="1">
      <c r="A24" s="35" t="s">
        <v>348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7">
        <v>0</v>
      </c>
      <c r="G24" s="249">
        <f t="shared" si="3"/>
        <v>0</v>
      </c>
      <c r="H24" s="251">
        <f t="shared" si="6"/>
        <v>0</v>
      </c>
      <c r="I24" s="28">
        <f t="shared" si="6"/>
        <v>0</v>
      </c>
      <c r="J24" s="252">
        <f t="shared" si="7"/>
        <v>0</v>
      </c>
      <c r="K24" s="323"/>
      <c r="L24" s="29"/>
      <c r="M24" s="34"/>
      <c r="N24" s="36"/>
    </row>
    <row r="25" spans="1:14" ht="19.5" customHeight="1">
      <c r="A25" s="35" t="s">
        <v>356</v>
      </c>
      <c r="B25" s="27">
        <v>0</v>
      </c>
      <c r="C25" s="27">
        <v>0</v>
      </c>
      <c r="D25" s="27">
        <f t="shared" si="5"/>
        <v>0</v>
      </c>
      <c r="E25" s="27">
        <v>0</v>
      </c>
      <c r="F25" s="27">
        <v>0</v>
      </c>
      <c r="G25" s="249">
        <f t="shared" si="3"/>
        <v>0</v>
      </c>
      <c r="H25" s="254">
        <f t="shared" si="6"/>
        <v>0</v>
      </c>
      <c r="I25" s="28">
        <f t="shared" si="6"/>
        <v>0</v>
      </c>
      <c r="J25" s="252">
        <f t="shared" si="7"/>
        <v>0</v>
      </c>
      <c r="K25" s="323"/>
      <c r="L25" s="29"/>
      <c r="M25" s="34"/>
      <c r="N25" s="36"/>
    </row>
    <row r="26" spans="1:14" ht="19.5" customHeight="1">
      <c r="A26" s="65" t="s">
        <v>357</v>
      </c>
      <c r="B26" s="27">
        <v>0</v>
      </c>
      <c r="C26" s="27">
        <v>0</v>
      </c>
      <c r="D26" s="27">
        <f t="shared" si="5"/>
        <v>0</v>
      </c>
      <c r="E26" s="27">
        <v>0</v>
      </c>
      <c r="F26" s="27">
        <v>0</v>
      </c>
      <c r="G26" s="249">
        <f t="shared" si="3"/>
        <v>0</v>
      </c>
      <c r="H26" s="254">
        <f t="shared" si="6"/>
        <v>0</v>
      </c>
      <c r="I26" s="28">
        <f t="shared" si="6"/>
        <v>0</v>
      </c>
      <c r="J26" s="252">
        <f t="shared" si="7"/>
        <v>0</v>
      </c>
      <c r="K26" s="323"/>
      <c r="L26" s="29"/>
      <c r="M26" s="40"/>
      <c r="N26" s="40"/>
    </row>
    <row r="27" spans="1:14" ht="19.5" customHeight="1">
      <c r="A27" s="65" t="s">
        <v>384</v>
      </c>
      <c r="B27" s="27">
        <v>3052703</v>
      </c>
      <c r="C27" s="27">
        <v>0</v>
      </c>
      <c r="D27" s="27">
        <f t="shared" si="5"/>
        <v>3052703</v>
      </c>
      <c r="E27" s="27">
        <v>663273</v>
      </c>
      <c r="F27" s="27">
        <v>0</v>
      </c>
      <c r="G27" s="249">
        <f t="shared" si="3"/>
        <v>663273</v>
      </c>
      <c r="H27" s="254">
        <f t="shared" si="6"/>
        <v>2389430</v>
      </c>
      <c r="I27" s="28">
        <f t="shared" si="6"/>
        <v>0</v>
      </c>
      <c r="J27" s="252">
        <f t="shared" si="7"/>
        <v>2389430</v>
      </c>
      <c r="K27" s="323"/>
      <c r="L27" s="29"/>
      <c r="M27" s="2266" t="s">
        <v>504</v>
      </c>
      <c r="N27" s="2267"/>
    </row>
    <row r="28" spans="1:14" ht="19.5" customHeight="1">
      <c r="A28" s="203">
        <v>2010</v>
      </c>
      <c r="B28" s="27">
        <v>6257312</v>
      </c>
      <c r="C28" s="27">
        <v>0</v>
      </c>
      <c r="D28" s="27">
        <f t="shared" si="5"/>
        <v>6257312</v>
      </c>
      <c r="E28" s="27">
        <v>4483656</v>
      </c>
      <c r="F28" s="27">
        <v>0</v>
      </c>
      <c r="G28" s="249">
        <f t="shared" si="3"/>
        <v>4483656</v>
      </c>
      <c r="H28" s="254">
        <f t="shared" si="6"/>
        <v>1773656</v>
      </c>
      <c r="I28" s="28">
        <f t="shared" si="6"/>
        <v>0</v>
      </c>
      <c r="J28" s="252">
        <f t="shared" si="7"/>
        <v>1773656</v>
      </c>
      <c r="K28" s="323"/>
      <c r="L28" s="29"/>
      <c r="M28" s="2266" t="s">
        <v>504</v>
      </c>
      <c r="N28" s="2267"/>
    </row>
    <row r="29" spans="1:14" ht="19.5" customHeight="1">
      <c r="A29" s="548" t="s">
        <v>976</v>
      </c>
      <c r="B29" s="882">
        <f>SUM(B20:B28)</f>
        <v>9310015</v>
      </c>
      <c r="C29" s="882">
        <f aca="true" t="shared" si="8" ref="C29:J29">SUM(C20:C28)</f>
        <v>0</v>
      </c>
      <c r="D29" s="882">
        <f t="shared" si="8"/>
        <v>9310015</v>
      </c>
      <c r="E29" s="882">
        <f t="shared" si="8"/>
        <v>5146929</v>
      </c>
      <c r="F29" s="882">
        <f t="shared" si="8"/>
        <v>0</v>
      </c>
      <c r="G29" s="882">
        <f t="shared" si="8"/>
        <v>5146929</v>
      </c>
      <c r="H29" s="1009">
        <f t="shared" si="8"/>
        <v>4163086</v>
      </c>
      <c r="I29" s="882">
        <f t="shared" si="8"/>
        <v>0</v>
      </c>
      <c r="J29" s="1010">
        <f t="shared" si="8"/>
        <v>4163086</v>
      </c>
      <c r="K29" s="843"/>
      <c r="L29" s="129"/>
      <c r="M29" s="880"/>
      <c r="N29" s="881"/>
    </row>
    <row r="30" spans="1:14" ht="20.25" customHeight="1" thickBot="1">
      <c r="A30" s="42" t="s">
        <v>100</v>
      </c>
      <c r="B30" s="201">
        <f>SUM(B20:B29)</f>
        <v>18620030</v>
      </c>
      <c r="C30" s="201">
        <f aca="true" t="shared" si="9" ref="C30:L30">SUM(C19:C28)</f>
        <v>0</v>
      </c>
      <c r="D30" s="201">
        <f t="shared" si="9"/>
        <v>9310015</v>
      </c>
      <c r="E30" s="201">
        <f t="shared" si="9"/>
        <v>5146929</v>
      </c>
      <c r="F30" s="201">
        <f t="shared" si="9"/>
        <v>0</v>
      </c>
      <c r="G30" s="204">
        <f t="shared" si="9"/>
        <v>5146929</v>
      </c>
      <c r="H30" s="227">
        <f t="shared" si="9"/>
        <v>4163086</v>
      </c>
      <c r="I30" s="201">
        <f t="shared" si="9"/>
        <v>0</v>
      </c>
      <c r="J30" s="202">
        <f t="shared" si="9"/>
        <v>4163086</v>
      </c>
      <c r="K30" s="217">
        <f t="shared" si="9"/>
        <v>0</v>
      </c>
      <c r="L30" s="201">
        <f t="shared" si="9"/>
        <v>0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66" t="s">
        <v>111</v>
      </c>
      <c r="C36" s="47" t="s">
        <v>664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2:12" ht="15">
      <c r="B37" t="s">
        <v>665</v>
      </c>
      <c r="C37" s="49"/>
      <c r="D37" s="49"/>
      <c r="E37" s="49"/>
      <c r="F37" s="49"/>
      <c r="G37" s="49"/>
      <c r="H37" s="49"/>
      <c r="I37" s="49"/>
      <c r="J37" s="49"/>
      <c r="K37" s="49"/>
      <c r="L37" s="60" t="s">
        <v>113</v>
      </c>
    </row>
    <row r="38" spans="3:14" ht="15"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2">
    <mergeCell ref="M27:N27"/>
    <mergeCell ref="M28:N28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3">
      <selection activeCell="J24" sqref="J24"/>
    </sheetView>
  </sheetViews>
  <sheetFormatPr defaultColWidth="11.421875" defaultRowHeight="12.75"/>
  <cols>
    <col min="1" max="1" width="13.140625" style="0" customWidth="1"/>
    <col min="2" max="2" width="17.421875" style="0" customWidth="1"/>
    <col min="3" max="3" width="16.7109375" style="0" customWidth="1"/>
    <col min="4" max="4" width="20.00390625" style="0" customWidth="1"/>
    <col min="5" max="5" width="20.140625" style="50" customWidth="1"/>
    <col min="6" max="6" width="21.140625" style="0" customWidth="1"/>
    <col min="7" max="7" width="21.28125" style="0" customWidth="1"/>
    <col min="8" max="8" width="17.00390625" style="0" customWidth="1"/>
    <col min="9" max="9" width="18.8515625" style="0" customWidth="1"/>
    <col min="10" max="10" width="18.8515625" style="53" customWidth="1"/>
    <col min="11" max="11" width="13.7109375" style="0" customWidth="1"/>
    <col min="12" max="12" width="14.28125" style="0" customWidth="1"/>
    <col min="13" max="13" width="15.57421875" style="414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413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413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413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413"/>
      <c r="N4" s="1"/>
    </row>
    <row r="5" ht="12.75">
      <c r="E5"/>
    </row>
    <row r="6" spans="5:12" ht="15.75">
      <c r="E6"/>
      <c r="K6" s="5" t="s">
        <v>89</v>
      </c>
      <c r="L6" s="68" t="s">
        <v>188</v>
      </c>
    </row>
    <row r="7" spans="5:12" ht="15.75">
      <c r="E7"/>
      <c r="K7" s="7" t="s">
        <v>90</v>
      </c>
      <c r="L7" s="6" t="s">
        <v>189</v>
      </c>
    </row>
    <row r="8" spans="5:12" ht="15.75">
      <c r="E8"/>
      <c r="K8" s="7" t="s">
        <v>91</v>
      </c>
      <c r="L8" s="6" t="s">
        <v>190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415"/>
      <c r="N9" s="9"/>
    </row>
    <row r="10" spans="1:14" ht="19.5" customHeight="1" thickBot="1">
      <c r="A10" s="13" t="s">
        <v>92</v>
      </c>
      <c r="B10" s="14" t="s">
        <v>93</v>
      </c>
      <c r="C10" s="15"/>
      <c r="D10" s="14"/>
      <c r="E10" s="14" t="s">
        <v>94</v>
      </c>
      <c r="F10" s="15"/>
      <c r="G10" s="14"/>
      <c r="H10" s="14" t="s">
        <v>175</v>
      </c>
      <c r="I10" s="15"/>
      <c r="J10" s="14"/>
      <c r="K10" s="422" t="s">
        <v>96</v>
      </c>
      <c r="L10" s="423"/>
      <c r="M10" s="416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17">H12+I12</f>
        <v>0</v>
      </c>
      <c r="K12" s="29"/>
      <c r="L12" s="29"/>
      <c r="M12" s="30"/>
      <c r="N12" s="31"/>
    </row>
    <row r="13" spans="1:14" s="32" customFormat="1" ht="19.5" customHeight="1">
      <c r="A13" s="33" t="s">
        <v>104</v>
      </c>
      <c r="B13" s="27">
        <v>28640000</v>
      </c>
      <c r="C13" s="27">
        <v>21225000</v>
      </c>
      <c r="D13" s="27">
        <f t="shared" si="0"/>
        <v>49865000</v>
      </c>
      <c r="E13" s="27">
        <v>4426170</v>
      </c>
      <c r="F13" s="27">
        <v>3639544</v>
      </c>
      <c r="G13" s="27">
        <f aca="true" t="shared" si="3" ref="G13:G28">E13+F13</f>
        <v>8065714</v>
      </c>
      <c r="H13" s="28">
        <f t="shared" si="1"/>
        <v>24213830</v>
      </c>
      <c r="I13" s="28">
        <f t="shared" si="1"/>
        <v>17585456</v>
      </c>
      <c r="J13" s="39">
        <f t="shared" si="2"/>
        <v>41799286</v>
      </c>
      <c r="K13" s="29"/>
      <c r="L13" s="29"/>
      <c r="M13" s="34" t="s">
        <v>610</v>
      </c>
      <c r="N13" s="36">
        <v>38982</v>
      </c>
    </row>
    <row r="14" spans="1:14" s="32" customFormat="1" ht="19.5" customHeight="1">
      <c r="A14" s="33" t="s">
        <v>105</v>
      </c>
      <c r="B14" s="27">
        <v>7137000</v>
      </c>
      <c r="C14" s="27">
        <v>22441000</v>
      </c>
      <c r="D14" s="27">
        <f t="shared" si="0"/>
        <v>29578000</v>
      </c>
      <c r="E14" s="27">
        <v>7686475</v>
      </c>
      <c r="F14" s="27">
        <v>12045438</v>
      </c>
      <c r="G14" s="27">
        <f t="shared" si="3"/>
        <v>19731913</v>
      </c>
      <c r="H14" s="28">
        <f t="shared" si="1"/>
        <v>-549475</v>
      </c>
      <c r="I14" s="28">
        <f t="shared" si="1"/>
        <v>10395562</v>
      </c>
      <c r="J14" s="39">
        <f t="shared" si="2"/>
        <v>9846087</v>
      </c>
      <c r="K14" s="29"/>
      <c r="L14" s="29"/>
      <c r="M14" s="34" t="s">
        <v>611</v>
      </c>
      <c r="N14" s="36">
        <v>38982</v>
      </c>
    </row>
    <row r="15" spans="1:14" s="32" customFormat="1" ht="19.5" customHeight="1">
      <c r="A15" s="33">
        <v>1.998</v>
      </c>
      <c r="B15" s="27">
        <v>17243000</v>
      </c>
      <c r="C15" s="27">
        <v>29682000</v>
      </c>
      <c r="D15" s="27">
        <f t="shared" si="0"/>
        <v>46925000</v>
      </c>
      <c r="E15" s="27">
        <v>12557406</v>
      </c>
      <c r="F15" s="27">
        <v>19977446</v>
      </c>
      <c r="G15" s="27">
        <f>+E15+F15</f>
        <v>32534852</v>
      </c>
      <c r="H15" s="28">
        <f t="shared" si="1"/>
        <v>4685594</v>
      </c>
      <c r="I15" s="28">
        <f t="shared" si="1"/>
        <v>9704554</v>
      </c>
      <c r="J15" s="39">
        <f>H15+I15</f>
        <v>14390148</v>
      </c>
      <c r="K15" s="29"/>
      <c r="L15" s="29"/>
      <c r="M15" s="30" t="s">
        <v>612</v>
      </c>
      <c r="N15" s="36">
        <v>38982</v>
      </c>
    </row>
    <row r="16" spans="1:14" s="32" customFormat="1" ht="19.5" customHeight="1">
      <c r="A16" s="33">
        <v>1.999</v>
      </c>
      <c r="B16" s="27">
        <v>3724000</v>
      </c>
      <c r="C16" s="27">
        <v>60031000</v>
      </c>
      <c r="D16" s="27">
        <f t="shared" si="0"/>
        <v>63755000</v>
      </c>
      <c r="E16" s="27">
        <v>10222713</v>
      </c>
      <c r="F16" s="27">
        <v>12610265</v>
      </c>
      <c r="G16" s="27">
        <f>+E16+F16</f>
        <v>22832978</v>
      </c>
      <c r="H16" s="28">
        <f t="shared" si="1"/>
        <v>-6498713</v>
      </c>
      <c r="I16" s="28">
        <f t="shared" si="1"/>
        <v>47420735</v>
      </c>
      <c r="J16" s="39">
        <f>H16+I16</f>
        <v>40922022</v>
      </c>
      <c r="K16" s="29"/>
      <c r="L16" s="29"/>
      <c r="M16" s="34" t="s">
        <v>613</v>
      </c>
      <c r="N16" s="36">
        <v>39694</v>
      </c>
    </row>
    <row r="17" spans="1:14" ht="19.5" customHeight="1">
      <c r="A17" s="35" t="s">
        <v>106</v>
      </c>
      <c r="B17" s="27">
        <v>20398000</v>
      </c>
      <c r="C17" s="27">
        <v>36134000</v>
      </c>
      <c r="D17" s="27">
        <f t="shared" si="0"/>
        <v>56532000</v>
      </c>
      <c r="E17" s="27">
        <v>5669388</v>
      </c>
      <c r="F17" s="27">
        <v>20948039</v>
      </c>
      <c r="G17" s="27">
        <f t="shared" si="3"/>
        <v>26617427</v>
      </c>
      <c r="H17" s="28">
        <f t="shared" si="1"/>
        <v>14728612</v>
      </c>
      <c r="I17" s="28">
        <f t="shared" si="1"/>
        <v>15185961</v>
      </c>
      <c r="J17" s="39">
        <f t="shared" si="2"/>
        <v>29914573</v>
      </c>
      <c r="K17" s="29"/>
      <c r="L17" s="29"/>
      <c r="M17" s="34" t="s">
        <v>614</v>
      </c>
      <c r="N17" s="36">
        <v>39694</v>
      </c>
    </row>
    <row r="18" spans="1:14" ht="19.5" customHeight="1">
      <c r="A18" s="35" t="s">
        <v>107</v>
      </c>
      <c r="B18" s="27">
        <v>1414000</v>
      </c>
      <c r="C18" s="27">
        <v>21224000</v>
      </c>
      <c r="D18" s="27">
        <f t="shared" si="0"/>
        <v>22638000</v>
      </c>
      <c r="E18" s="27">
        <v>527658</v>
      </c>
      <c r="F18" s="27">
        <v>14906626</v>
      </c>
      <c r="G18" s="27">
        <f t="shared" si="3"/>
        <v>15434284</v>
      </c>
      <c r="H18" s="28">
        <f t="shared" si="1"/>
        <v>886342</v>
      </c>
      <c r="I18" s="28">
        <f t="shared" si="1"/>
        <v>6317374</v>
      </c>
      <c r="J18" s="39">
        <f>H18+I18</f>
        <v>7203716</v>
      </c>
      <c r="K18" s="29"/>
      <c r="L18" s="29"/>
      <c r="M18" s="34" t="s">
        <v>615</v>
      </c>
      <c r="N18" s="36">
        <v>38982</v>
      </c>
    </row>
    <row r="19" spans="1:14" ht="19.5" customHeight="1">
      <c r="A19" s="37" t="s">
        <v>108</v>
      </c>
      <c r="B19" s="38">
        <f>SUM(B12:B18)</f>
        <v>78556000</v>
      </c>
      <c r="C19" s="38">
        <f aca="true" t="shared" si="4" ref="C19:J19">SUM(C12:C18)</f>
        <v>190737000</v>
      </c>
      <c r="D19" s="38">
        <f t="shared" si="4"/>
        <v>269293000</v>
      </c>
      <c r="E19" s="38">
        <f t="shared" si="4"/>
        <v>41089810</v>
      </c>
      <c r="F19" s="38">
        <f t="shared" si="4"/>
        <v>84127358</v>
      </c>
      <c r="G19" s="38">
        <f t="shared" si="4"/>
        <v>125217168</v>
      </c>
      <c r="H19" s="38">
        <f t="shared" si="4"/>
        <v>37466190</v>
      </c>
      <c r="I19" s="38">
        <f t="shared" si="4"/>
        <v>106609642</v>
      </c>
      <c r="J19" s="57">
        <f t="shared" si="4"/>
        <v>144075832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27">
        <v>1513000</v>
      </c>
      <c r="C20" s="27">
        <v>22710000</v>
      </c>
      <c r="D20" s="27">
        <f aca="true" t="shared" si="5" ref="D20:D28">B20+C20</f>
        <v>24223000</v>
      </c>
      <c r="E20" s="27">
        <v>0</v>
      </c>
      <c r="F20" s="27">
        <v>18429050</v>
      </c>
      <c r="G20" s="27">
        <f t="shared" si="3"/>
        <v>18429050</v>
      </c>
      <c r="H20" s="28">
        <f aca="true" t="shared" si="6" ref="H20:I28">B20-E20</f>
        <v>1513000</v>
      </c>
      <c r="I20" s="28">
        <f t="shared" si="6"/>
        <v>4280950</v>
      </c>
      <c r="J20" s="39">
        <f aca="true" t="shared" si="7" ref="J20:J28">H20+I20</f>
        <v>5793950</v>
      </c>
      <c r="K20" s="29"/>
      <c r="L20" s="29"/>
      <c r="M20" s="34" t="s">
        <v>616</v>
      </c>
      <c r="N20" s="36">
        <v>38982</v>
      </c>
    </row>
    <row r="21" spans="1:14" ht="19.5" customHeight="1">
      <c r="A21" s="35" t="s">
        <v>110</v>
      </c>
      <c r="B21" s="27">
        <v>0</v>
      </c>
      <c r="C21" s="27">
        <v>19914000</v>
      </c>
      <c r="D21" s="27">
        <f t="shared" si="5"/>
        <v>19914000</v>
      </c>
      <c r="E21" s="27">
        <v>0</v>
      </c>
      <c r="F21" s="27">
        <v>17742162</v>
      </c>
      <c r="G21" s="27">
        <f t="shared" si="3"/>
        <v>17742162</v>
      </c>
      <c r="H21" s="39">
        <f t="shared" si="6"/>
        <v>0</v>
      </c>
      <c r="I21" s="28">
        <f t="shared" si="6"/>
        <v>2171838</v>
      </c>
      <c r="J21" s="39">
        <f t="shared" si="7"/>
        <v>2171838</v>
      </c>
      <c r="K21" s="29"/>
      <c r="L21" s="29"/>
      <c r="M21" s="34" t="s">
        <v>617</v>
      </c>
      <c r="N21" s="36">
        <v>38982</v>
      </c>
    </row>
    <row r="22" spans="1:14" ht="19.5" customHeight="1">
      <c r="A22" s="65" t="s">
        <v>140</v>
      </c>
      <c r="B22" s="27">
        <v>0</v>
      </c>
      <c r="C22" s="27">
        <v>15755000</v>
      </c>
      <c r="D22" s="27">
        <f t="shared" si="5"/>
        <v>15755000</v>
      </c>
      <c r="E22" s="27">
        <v>813192</v>
      </c>
      <c r="F22" s="27">
        <v>16697904</v>
      </c>
      <c r="G22" s="27">
        <f>E22+F22</f>
        <v>17511096</v>
      </c>
      <c r="H22" s="39">
        <f t="shared" si="6"/>
        <v>-813192</v>
      </c>
      <c r="I22" s="28">
        <f t="shared" si="6"/>
        <v>-942904</v>
      </c>
      <c r="J22" s="39">
        <f t="shared" si="7"/>
        <v>-1756096</v>
      </c>
      <c r="K22" s="29"/>
      <c r="L22" s="29"/>
      <c r="M22" s="34" t="s">
        <v>618</v>
      </c>
      <c r="N22" s="36">
        <v>38982</v>
      </c>
    </row>
    <row r="23" spans="1:14" ht="19.5" customHeight="1">
      <c r="A23" s="65" t="s">
        <v>141</v>
      </c>
      <c r="B23" s="27">
        <v>3776000</v>
      </c>
      <c r="C23" s="27">
        <v>15092000</v>
      </c>
      <c r="D23" s="27">
        <f t="shared" si="5"/>
        <v>18868000</v>
      </c>
      <c r="E23" s="27">
        <v>3246366</v>
      </c>
      <c r="F23" s="27">
        <v>13732432</v>
      </c>
      <c r="G23" s="27">
        <f t="shared" si="3"/>
        <v>16978798</v>
      </c>
      <c r="H23" s="39">
        <f t="shared" si="6"/>
        <v>529634</v>
      </c>
      <c r="I23" s="28">
        <f t="shared" si="6"/>
        <v>1359568</v>
      </c>
      <c r="J23" s="39">
        <f t="shared" si="7"/>
        <v>1889202</v>
      </c>
      <c r="K23" s="29"/>
      <c r="L23" s="29"/>
      <c r="M23" s="34">
        <v>9413</v>
      </c>
      <c r="N23" s="36">
        <v>38982</v>
      </c>
    </row>
    <row r="24" spans="1:14" ht="19.5" customHeight="1">
      <c r="A24" s="35" t="s">
        <v>348</v>
      </c>
      <c r="B24" s="27">
        <v>3735000</v>
      </c>
      <c r="C24" s="27">
        <v>15327000</v>
      </c>
      <c r="D24" s="27">
        <f t="shared" si="5"/>
        <v>19062000</v>
      </c>
      <c r="E24" s="27">
        <v>3879396</v>
      </c>
      <c r="F24" s="27">
        <v>15472087</v>
      </c>
      <c r="G24" s="27">
        <f t="shared" si="3"/>
        <v>19351483</v>
      </c>
      <c r="H24" s="28">
        <f t="shared" si="6"/>
        <v>-144396</v>
      </c>
      <c r="I24" s="28">
        <f t="shared" si="6"/>
        <v>-145087</v>
      </c>
      <c r="J24" s="39">
        <f t="shared" si="7"/>
        <v>-289483</v>
      </c>
      <c r="K24" s="29"/>
      <c r="L24" s="29"/>
      <c r="M24" s="34" t="s">
        <v>619</v>
      </c>
      <c r="N24" s="36">
        <v>39694</v>
      </c>
    </row>
    <row r="25" spans="1:14" ht="19.5" customHeight="1">
      <c r="A25" s="35" t="s">
        <v>356</v>
      </c>
      <c r="B25" s="27">
        <v>4172213</v>
      </c>
      <c r="C25" s="27">
        <v>22027424</v>
      </c>
      <c r="D25" s="27">
        <f t="shared" si="5"/>
        <v>26199637</v>
      </c>
      <c r="E25" s="27">
        <v>2321169</v>
      </c>
      <c r="F25" s="27">
        <v>9172341</v>
      </c>
      <c r="G25" s="27">
        <f t="shared" si="3"/>
        <v>11493510</v>
      </c>
      <c r="H25" s="39">
        <f t="shared" si="6"/>
        <v>1851044</v>
      </c>
      <c r="I25" s="28">
        <f t="shared" si="6"/>
        <v>12855083</v>
      </c>
      <c r="J25" s="39">
        <f t="shared" si="7"/>
        <v>14706127</v>
      </c>
      <c r="K25" s="29"/>
      <c r="L25" s="29"/>
      <c r="M25" s="34">
        <v>6246</v>
      </c>
      <c r="N25" s="36">
        <v>39694</v>
      </c>
    </row>
    <row r="26" spans="1:14" ht="19.5" customHeight="1">
      <c r="A26" s="65" t="s">
        <v>357</v>
      </c>
      <c r="B26" s="27">
        <v>0</v>
      </c>
      <c r="C26" s="27">
        <v>12371304</v>
      </c>
      <c r="D26" s="27">
        <f t="shared" si="5"/>
        <v>12371304</v>
      </c>
      <c r="E26" s="27">
        <v>0</v>
      </c>
      <c r="F26" s="27">
        <v>8447880</v>
      </c>
      <c r="G26" s="27">
        <f t="shared" si="3"/>
        <v>8447880</v>
      </c>
      <c r="H26" s="39">
        <f t="shared" si="6"/>
        <v>0</v>
      </c>
      <c r="I26" s="28">
        <f t="shared" si="6"/>
        <v>3923424</v>
      </c>
      <c r="J26" s="39">
        <f t="shared" si="7"/>
        <v>3923424</v>
      </c>
      <c r="K26" s="29"/>
      <c r="L26" s="29"/>
      <c r="M26" s="34" t="s">
        <v>758</v>
      </c>
      <c r="N26" s="36">
        <v>40704</v>
      </c>
    </row>
    <row r="27" spans="1:14" ht="19.5" customHeight="1">
      <c r="A27" s="203" t="s">
        <v>384</v>
      </c>
      <c r="B27" s="27">
        <v>4499718</v>
      </c>
      <c r="C27" s="27">
        <v>0</v>
      </c>
      <c r="D27" s="27">
        <f t="shared" si="5"/>
        <v>4499718</v>
      </c>
      <c r="E27" s="27">
        <v>0</v>
      </c>
      <c r="F27" s="27">
        <v>0</v>
      </c>
      <c r="G27" s="27">
        <f t="shared" si="3"/>
        <v>0</v>
      </c>
      <c r="H27" s="39">
        <f t="shared" si="6"/>
        <v>4499718</v>
      </c>
      <c r="I27" s="28">
        <f t="shared" si="6"/>
        <v>0</v>
      </c>
      <c r="J27" s="39">
        <f t="shared" si="7"/>
        <v>4499718</v>
      </c>
      <c r="K27" s="29"/>
      <c r="L27" s="29"/>
      <c r="M27" s="34" t="s">
        <v>757</v>
      </c>
      <c r="N27" s="36">
        <v>40705</v>
      </c>
    </row>
    <row r="28" spans="1:14" ht="19.5" customHeight="1">
      <c r="A28" s="203">
        <v>2010</v>
      </c>
      <c r="B28" s="27">
        <v>5869391</v>
      </c>
      <c r="C28" s="27">
        <v>0</v>
      </c>
      <c r="D28" s="27">
        <f t="shared" si="5"/>
        <v>5869391</v>
      </c>
      <c r="E28" s="27">
        <v>0</v>
      </c>
      <c r="F28" s="27">
        <v>0</v>
      </c>
      <c r="G28" s="27">
        <f t="shared" si="3"/>
        <v>0</v>
      </c>
      <c r="H28" s="39">
        <f t="shared" si="6"/>
        <v>5869391</v>
      </c>
      <c r="I28" s="28">
        <f t="shared" si="6"/>
        <v>0</v>
      </c>
      <c r="J28" s="39">
        <f t="shared" si="7"/>
        <v>5869391</v>
      </c>
      <c r="K28" s="29"/>
      <c r="L28" s="29"/>
      <c r="M28" s="34" t="s">
        <v>756</v>
      </c>
      <c r="N28" s="36">
        <v>40704</v>
      </c>
    </row>
    <row r="29" spans="1:14" ht="19.5" customHeight="1" thickBot="1">
      <c r="A29" s="844" t="s">
        <v>976</v>
      </c>
      <c r="B29" s="126">
        <f>SUM(B20:B28)</f>
        <v>23565322</v>
      </c>
      <c r="C29" s="126">
        <f aca="true" t="shared" si="8" ref="C29:J29">SUM(C20:C28)</f>
        <v>123196728</v>
      </c>
      <c r="D29" s="126">
        <f t="shared" si="8"/>
        <v>146762050</v>
      </c>
      <c r="E29" s="126">
        <f t="shared" si="8"/>
        <v>10260123</v>
      </c>
      <c r="F29" s="126">
        <f t="shared" si="8"/>
        <v>99693856</v>
      </c>
      <c r="G29" s="126">
        <f t="shared" si="8"/>
        <v>109953979</v>
      </c>
      <c r="H29" s="126">
        <f t="shared" si="8"/>
        <v>13305199</v>
      </c>
      <c r="I29" s="126">
        <f t="shared" si="8"/>
        <v>23502872</v>
      </c>
      <c r="J29" s="126">
        <f t="shared" si="8"/>
        <v>36808071</v>
      </c>
      <c r="K29" s="843"/>
      <c r="L29" s="129"/>
      <c r="M29" s="224"/>
      <c r="N29" s="393"/>
    </row>
    <row r="30" spans="1:14" ht="20.25" customHeight="1" thickBot="1">
      <c r="A30" s="131" t="s">
        <v>100</v>
      </c>
      <c r="B30" s="43">
        <f aca="true" t="shared" si="9" ref="B30:L30">SUM(B19:B28)</f>
        <v>102121322</v>
      </c>
      <c r="C30" s="176">
        <f t="shared" si="9"/>
        <v>313933728</v>
      </c>
      <c r="D30" s="177">
        <f t="shared" si="9"/>
        <v>416055050</v>
      </c>
      <c r="E30" s="136">
        <f t="shared" si="9"/>
        <v>51349933</v>
      </c>
      <c r="F30" s="176">
        <f t="shared" si="9"/>
        <v>183821214</v>
      </c>
      <c r="G30" s="177">
        <f t="shared" si="9"/>
        <v>235171147</v>
      </c>
      <c r="H30" s="136">
        <f t="shared" si="9"/>
        <v>50771389</v>
      </c>
      <c r="I30" s="43">
        <f t="shared" si="9"/>
        <v>130112514</v>
      </c>
      <c r="J30" s="44">
        <f t="shared" si="9"/>
        <v>180883903</v>
      </c>
      <c r="K30" s="217">
        <f t="shared" si="9"/>
        <v>0</v>
      </c>
      <c r="L30" s="201">
        <f t="shared" si="9"/>
        <v>0</v>
      </c>
      <c r="M30" s="417"/>
      <c r="N30" s="421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18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18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18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18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18"/>
      <c r="N35" s="46"/>
    </row>
    <row r="36" spans="2:11" ht="15">
      <c r="B36" s="66" t="s">
        <v>111</v>
      </c>
      <c r="C36" s="47" t="s">
        <v>608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2:12" ht="15">
      <c r="B37" s="8" t="s">
        <v>609</v>
      </c>
      <c r="C37" s="49"/>
      <c r="D37" s="49"/>
      <c r="E37" s="49"/>
      <c r="F37" s="49"/>
      <c r="G37" s="49"/>
      <c r="H37" s="49"/>
      <c r="I37" s="49"/>
      <c r="J37" s="49"/>
      <c r="K37" s="49"/>
      <c r="L37" s="60" t="s">
        <v>113</v>
      </c>
    </row>
    <row r="38" spans="2:14" ht="15">
      <c r="B38" t="s">
        <v>598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19"/>
      <c r="N38" s="49"/>
    </row>
    <row r="41" spans="3:14" ht="18"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420"/>
      <c r="N41" s="51"/>
    </row>
    <row r="42" spans="2:5" ht="12.75">
      <c r="B42" s="51"/>
      <c r="E42"/>
    </row>
    <row r="43" ht="12.75">
      <c r="E43"/>
    </row>
  </sheetData>
  <sheetProtection/>
  <printOptions horizontalCentered="1"/>
  <pageMargins left="0.35433070866141736" right="0.75" top="0.7874015748031497" bottom="0.3937007874015748" header="0" footer="0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I8" sqref="I8"/>
    </sheetView>
  </sheetViews>
  <sheetFormatPr defaultColWidth="11.421875" defaultRowHeight="12.75"/>
  <cols>
    <col min="1" max="1" width="18.42187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8" t="s">
        <v>651</v>
      </c>
    </row>
    <row r="7" spans="5:12" ht="15.75">
      <c r="E7"/>
      <c r="K7" s="7" t="s">
        <v>90</v>
      </c>
      <c r="L7" s="362">
        <v>900135676</v>
      </c>
    </row>
    <row r="8" spans="5:12" ht="15.75">
      <c r="E8"/>
      <c r="K8" s="7" t="s">
        <v>91</v>
      </c>
      <c r="L8" s="6" t="s">
        <v>650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95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17">H12+I12</f>
        <v>0</v>
      </c>
      <c r="K12" s="29"/>
      <c r="L12" s="29"/>
      <c r="M12" s="30"/>
      <c r="N12" s="31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28">
        <v>0</v>
      </c>
      <c r="I13" s="28">
        <f t="shared" si="1"/>
        <v>0</v>
      </c>
      <c r="J13" s="39">
        <f t="shared" si="2"/>
        <v>0</v>
      </c>
      <c r="K13" s="29"/>
      <c r="L13" s="29"/>
      <c r="M13" s="34"/>
      <c r="N13" s="31"/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>+E14+F14</f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0</v>
      </c>
      <c r="J15" s="39">
        <f>H15+I15</f>
        <v>0</v>
      </c>
      <c r="K15" s="29"/>
      <c r="L15" s="29"/>
      <c r="M15" s="30"/>
      <c r="N15" s="31"/>
    </row>
    <row r="16" spans="1:14" s="32" customFormat="1" ht="19.5" customHeight="1">
      <c r="A16" s="33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 t="shared" si="1"/>
        <v>0</v>
      </c>
      <c r="J16" s="39">
        <f>H16+I16</f>
        <v>0</v>
      </c>
      <c r="K16" s="29"/>
      <c r="L16" s="29"/>
      <c r="M16" s="34"/>
      <c r="N16" s="31"/>
    </row>
    <row r="17" spans="1:14" ht="19.5" customHeight="1">
      <c r="A17" s="35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28">
        <f t="shared" si="1"/>
        <v>0</v>
      </c>
      <c r="I17" s="28">
        <f t="shared" si="1"/>
        <v>0</v>
      </c>
      <c r="J17" s="39">
        <f t="shared" si="2"/>
        <v>0</v>
      </c>
      <c r="K17" s="29"/>
      <c r="L17" s="29"/>
      <c r="M17" s="34"/>
      <c r="N17" s="31"/>
    </row>
    <row r="18" spans="1:14" ht="19.5" customHeight="1">
      <c r="A18" s="35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28">
        <f t="shared" si="1"/>
        <v>0</v>
      </c>
      <c r="I18" s="28">
        <f t="shared" si="1"/>
        <v>0</v>
      </c>
      <c r="J18" s="39">
        <f>H18+I18</f>
        <v>0</v>
      </c>
      <c r="K18" s="29"/>
      <c r="L18" s="29"/>
      <c r="M18" s="34"/>
      <c r="N18" s="36"/>
    </row>
    <row r="19" spans="1:14" ht="19.5" customHeight="1">
      <c r="A19" s="228" t="s">
        <v>972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>SUM(F12:F18)</f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57">
        <f t="shared" si="4"/>
        <v>0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27">
        <v>0</v>
      </c>
      <c r="C20" s="27">
        <v>0</v>
      </c>
      <c r="D20" s="27">
        <f aca="true" t="shared" si="5" ref="D20:D28">B20+C20</f>
        <v>0</v>
      </c>
      <c r="E20" s="27">
        <v>0</v>
      </c>
      <c r="F20" s="27">
        <v>0</v>
      </c>
      <c r="G20" s="27">
        <f t="shared" si="3"/>
        <v>0</v>
      </c>
      <c r="H20" s="28">
        <f aca="true" t="shared" si="6" ref="H20:I28">B20-E20</f>
        <v>0</v>
      </c>
      <c r="I20" s="28">
        <f t="shared" si="6"/>
        <v>0</v>
      </c>
      <c r="J20" s="39">
        <f aca="true" t="shared" si="7" ref="J20:J28">H20+I20</f>
        <v>0</v>
      </c>
      <c r="K20" s="29"/>
      <c r="L20" s="29"/>
      <c r="M20" s="34"/>
      <c r="N20" s="36"/>
    </row>
    <row r="21" spans="1:14" ht="19.5" customHeight="1">
      <c r="A21" s="35" t="s">
        <v>110</v>
      </c>
      <c r="B21" s="27">
        <v>0</v>
      </c>
      <c r="C21" s="27">
        <v>0</v>
      </c>
      <c r="D21" s="27">
        <f t="shared" si="5"/>
        <v>0</v>
      </c>
      <c r="E21" s="27">
        <v>0</v>
      </c>
      <c r="F21" s="27">
        <v>0</v>
      </c>
      <c r="G21" s="27">
        <f t="shared" si="3"/>
        <v>0</v>
      </c>
      <c r="H21" s="39">
        <f t="shared" si="6"/>
        <v>0</v>
      </c>
      <c r="I21" s="28">
        <f t="shared" si="6"/>
        <v>0</v>
      </c>
      <c r="J21" s="39">
        <f t="shared" si="7"/>
        <v>0</v>
      </c>
      <c r="K21" s="29"/>
      <c r="L21" s="29"/>
      <c r="M21" s="34"/>
      <c r="N21" s="36"/>
    </row>
    <row r="22" spans="1:14" ht="19.5" customHeight="1">
      <c r="A22" s="65" t="s">
        <v>140</v>
      </c>
      <c r="B22" s="27">
        <v>0</v>
      </c>
      <c r="C22" s="27">
        <v>0</v>
      </c>
      <c r="D22" s="27">
        <f t="shared" si="5"/>
        <v>0</v>
      </c>
      <c r="E22" s="27">
        <v>0</v>
      </c>
      <c r="F22" s="27">
        <v>0</v>
      </c>
      <c r="G22" s="27">
        <f>E22+F22</f>
        <v>0</v>
      </c>
      <c r="H22" s="39">
        <f>B22-E22</f>
        <v>0</v>
      </c>
      <c r="I22" s="28">
        <f>C22-F22</f>
        <v>0</v>
      </c>
      <c r="J22" s="39">
        <f t="shared" si="7"/>
        <v>0</v>
      </c>
      <c r="K22" s="29"/>
      <c r="L22" s="29"/>
      <c r="M22" s="175"/>
      <c r="N22" s="36"/>
    </row>
    <row r="23" spans="1:14" ht="19.5" customHeight="1">
      <c r="A23" s="35" t="s">
        <v>141</v>
      </c>
      <c r="B23" s="27">
        <v>0</v>
      </c>
      <c r="C23" s="27">
        <v>0</v>
      </c>
      <c r="D23" s="27">
        <f t="shared" si="5"/>
        <v>0</v>
      </c>
      <c r="E23" s="27">
        <v>0</v>
      </c>
      <c r="F23" s="27">
        <v>0</v>
      </c>
      <c r="G23" s="27">
        <f t="shared" si="3"/>
        <v>0</v>
      </c>
      <c r="H23" s="39">
        <f t="shared" si="6"/>
        <v>0</v>
      </c>
      <c r="I23" s="28">
        <f t="shared" si="6"/>
        <v>0</v>
      </c>
      <c r="J23" s="39">
        <f t="shared" si="7"/>
        <v>0</v>
      </c>
      <c r="K23" s="29"/>
      <c r="L23" s="29"/>
      <c r="M23" s="175"/>
      <c r="N23" s="36"/>
    </row>
    <row r="24" spans="1:14" ht="19.5" customHeight="1">
      <c r="A24" s="203" t="s">
        <v>348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7">
        <v>0</v>
      </c>
      <c r="G24" s="27">
        <f t="shared" si="3"/>
        <v>0</v>
      </c>
      <c r="H24" s="39">
        <f t="shared" si="6"/>
        <v>0</v>
      </c>
      <c r="I24" s="28">
        <f t="shared" si="6"/>
        <v>0</v>
      </c>
      <c r="J24" s="39">
        <f t="shared" si="7"/>
        <v>0</v>
      </c>
      <c r="K24" s="29"/>
      <c r="L24" s="29"/>
      <c r="M24" s="175"/>
      <c r="N24" s="214"/>
    </row>
    <row r="25" spans="1:14" ht="19.5" customHeight="1">
      <c r="A25" s="203" t="s">
        <v>356</v>
      </c>
      <c r="B25" s="27">
        <v>0</v>
      </c>
      <c r="C25" s="27">
        <v>0</v>
      </c>
      <c r="D25" s="27">
        <f t="shared" si="5"/>
        <v>0</v>
      </c>
      <c r="E25" s="27">
        <v>0</v>
      </c>
      <c r="F25" s="27">
        <v>0</v>
      </c>
      <c r="G25" s="27">
        <f>E25+F25</f>
        <v>0</v>
      </c>
      <c r="H25" s="39">
        <f>B25-E25</f>
        <v>0</v>
      </c>
      <c r="I25" s="28">
        <f t="shared" si="6"/>
        <v>0</v>
      </c>
      <c r="J25" s="39">
        <f t="shared" si="7"/>
        <v>0</v>
      </c>
      <c r="K25" s="29"/>
      <c r="L25" s="29"/>
      <c r="M25" s="175"/>
      <c r="N25" s="214"/>
    </row>
    <row r="26" spans="1:14" ht="19.5" customHeight="1">
      <c r="A26" s="203" t="s">
        <v>357</v>
      </c>
      <c r="B26" s="27">
        <v>0</v>
      </c>
      <c r="C26" s="27">
        <v>0</v>
      </c>
      <c r="D26" s="27">
        <f t="shared" si="5"/>
        <v>0</v>
      </c>
      <c r="E26" s="27">
        <v>0</v>
      </c>
      <c r="F26" s="27">
        <v>0</v>
      </c>
      <c r="G26" s="27">
        <f t="shared" si="3"/>
        <v>0</v>
      </c>
      <c r="H26" s="39">
        <f>B26-E26</f>
        <v>0</v>
      </c>
      <c r="I26" s="28">
        <f t="shared" si="6"/>
        <v>0</v>
      </c>
      <c r="J26" s="39">
        <f t="shared" si="7"/>
        <v>0</v>
      </c>
      <c r="K26" s="29"/>
      <c r="L26" s="29"/>
      <c r="M26" s="175"/>
      <c r="N26" s="214"/>
    </row>
    <row r="27" spans="1:14" ht="19.5" customHeight="1">
      <c r="A27" s="203">
        <v>2009</v>
      </c>
      <c r="B27" s="27">
        <v>5583024</v>
      </c>
      <c r="C27" s="27">
        <v>0</v>
      </c>
      <c r="D27" s="27">
        <f t="shared" si="5"/>
        <v>5583024</v>
      </c>
      <c r="E27" s="27">
        <v>3055803</v>
      </c>
      <c r="F27" s="27">
        <v>0</v>
      </c>
      <c r="G27" s="27">
        <f t="shared" si="3"/>
        <v>3055803</v>
      </c>
      <c r="H27" s="39">
        <f>B27-E27</f>
        <v>2527221</v>
      </c>
      <c r="I27" s="28">
        <f t="shared" si="6"/>
        <v>0</v>
      </c>
      <c r="J27" s="39">
        <f t="shared" si="7"/>
        <v>2527221</v>
      </c>
      <c r="K27" s="29"/>
      <c r="L27" s="29"/>
      <c r="M27" s="175"/>
      <c r="N27" s="214"/>
    </row>
    <row r="28" spans="1:14" ht="19.5" customHeight="1">
      <c r="A28" s="203">
        <v>2010</v>
      </c>
      <c r="B28" s="27">
        <v>9613299</v>
      </c>
      <c r="C28" s="27">
        <v>0</v>
      </c>
      <c r="D28" s="27">
        <f t="shared" si="5"/>
        <v>9613299</v>
      </c>
      <c r="E28" s="27">
        <v>6927852</v>
      </c>
      <c r="F28" s="27">
        <v>0</v>
      </c>
      <c r="G28" s="27">
        <f t="shared" si="3"/>
        <v>6927852</v>
      </c>
      <c r="H28" s="39">
        <f>B28-E28</f>
        <v>2685447</v>
      </c>
      <c r="I28" s="28">
        <f t="shared" si="6"/>
        <v>0</v>
      </c>
      <c r="J28" s="39">
        <f t="shared" si="7"/>
        <v>2685447</v>
      </c>
      <c r="K28" s="29"/>
      <c r="L28" s="29"/>
      <c r="M28" s="175"/>
      <c r="N28" s="214"/>
    </row>
    <row r="29" spans="1:14" ht="19.5" customHeight="1" thickBot="1">
      <c r="A29" s="367" t="s">
        <v>971</v>
      </c>
      <c r="B29" s="213">
        <f>SUM(B20:B28)</f>
        <v>15196323</v>
      </c>
      <c r="C29" s="213">
        <f aca="true" t="shared" si="8" ref="C29:J29">SUM(C20:C28)</f>
        <v>0</v>
      </c>
      <c r="D29" s="213">
        <f t="shared" si="8"/>
        <v>15196323</v>
      </c>
      <c r="E29" s="213">
        <f t="shared" si="8"/>
        <v>9983655</v>
      </c>
      <c r="F29" s="213">
        <f t="shared" si="8"/>
        <v>0</v>
      </c>
      <c r="G29" s="213">
        <f t="shared" si="8"/>
        <v>9983655</v>
      </c>
      <c r="H29" s="213">
        <f t="shared" si="8"/>
        <v>5212668</v>
      </c>
      <c r="I29" s="213">
        <f t="shared" si="8"/>
        <v>0</v>
      </c>
      <c r="J29" s="213">
        <f t="shared" si="8"/>
        <v>5212668</v>
      </c>
      <c r="K29" s="29"/>
      <c r="L29" s="29"/>
      <c r="M29" s="175"/>
      <c r="N29" s="214"/>
    </row>
    <row r="30" spans="1:14" ht="20.25" customHeight="1" thickBot="1">
      <c r="A30" s="42" t="s">
        <v>100</v>
      </c>
      <c r="B30" s="213">
        <f aca="true" t="shared" si="9" ref="B30:I30">SUM(B19:B28)</f>
        <v>15196323</v>
      </c>
      <c r="C30" s="213">
        <f t="shared" si="9"/>
        <v>0</v>
      </c>
      <c r="D30" s="213">
        <f t="shared" si="9"/>
        <v>15196323</v>
      </c>
      <c r="E30" s="213">
        <f t="shared" si="9"/>
        <v>9983655</v>
      </c>
      <c r="F30" s="213">
        <f t="shared" si="9"/>
        <v>0</v>
      </c>
      <c r="G30" s="213">
        <f t="shared" si="9"/>
        <v>9983655</v>
      </c>
      <c r="H30" s="213">
        <f t="shared" si="9"/>
        <v>5212668</v>
      </c>
      <c r="I30" s="213">
        <f t="shared" si="9"/>
        <v>0</v>
      </c>
      <c r="J30" s="213">
        <f>SUM(J19:J28)</f>
        <v>5212668</v>
      </c>
      <c r="K30" s="213">
        <f>SUM(K19:K28)</f>
        <v>0</v>
      </c>
      <c r="L30" s="201">
        <f>SUM(L19:L23)</f>
        <v>0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66" t="s">
        <v>111</v>
      </c>
      <c r="C36" s="47" t="s">
        <v>648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2:12" ht="15">
      <c r="B37" t="s">
        <v>649</v>
      </c>
      <c r="C37" s="49"/>
      <c r="D37" s="49"/>
      <c r="E37" s="49"/>
      <c r="F37" s="49"/>
      <c r="G37" s="49"/>
      <c r="H37" s="49"/>
      <c r="I37" s="49"/>
      <c r="J37" s="49"/>
      <c r="K37" s="49"/>
      <c r="L37" s="60" t="s">
        <v>113</v>
      </c>
    </row>
    <row r="38" spans="3:14" ht="15"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0" ht="12.75">
      <c r="B40" s="51"/>
    </row>
    <row r="41" spans="3:14" ht="18"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ht="12.75">
      <c r="E42"/>
    </row>
    <row r="43" ht="12.75">
      <c r="E43"/>
    </row>
  </sheetData>
  <sheetProtection/>
  <printOptions/>
  <pageMargins left="0.75" right="0.75" top="0.7874015748031497" bottom="1" header="0" footer="0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5">
      <selection activeCell="D46" sqref="D46"/>
    </sheetView>
  </sheetViews>
  <sheetFormatPr defaultColWidth="11.421875" defaultRowHeight="12.75"/>
  <cols>
    <col min="1" max="1" width="25.00390625" style="8" bestFit="1" customWidth="1"/>
    <col min="2" max="2" width="16.8515625" style="8" customWidth="1"/>
    <col min="3" max="3" width="14.28125" style="8" customWidth="1"/>
    <col min="4" max="4" width="16.28125" style="8" customWidth="1"/>
    <col min="5" max="5" width="15.00390625" style="50" customWidth="1"/>
    <col min="6" max="6" width="16.00390625" style="8" customWidth="1"/>
    <col min="7" max="7" width="14.57421875" style="8" customWidth="1"/>
    <col min="8" max="8" width="15.8515625" style="8" customWidth="1"/>
    <col min="9" max="9" width="15.7109375" style="8" customWidth="1"/>
    <col min="10" max="10" width="14.28125" style="78" customWidth="1"/>
    <col min="11" max="11" width="13.7109375" style="8" customWidth="1"/>
    <col min="12" max="12" width="15.140625" style="8" customWidth="1"/>
    <col min="13" max="13" width="15.57421875" style="8" customWidth="1"/>
    <col min="14" max="14" width="14.8515625" style="8" customWidth="1"/>
    <col min="15" max="16384" width="11.421875" style="8" customWidth="1"/>
  </cols>
  <sheetData>
    <row r="1" spans="1:14" ht="15" customHeight="1">
      <c r="A1" s="9" t="s">
        <v>86</v>
      </c>
      <c r="B1" s="7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9" t="s">
        <v>87</v>
      </c>
      <c r="B2" s="7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9" t="s">
        <v>88</v>
      </c>
      <c r="B3" s="7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2.75">
      <c r="B4" s="9"/>
      <c r="C4" s="9"/>
      <c r="D4" s="9"/>
      <c r="E4" s="9"/>
      <c r="F4" s="9"/>
      <c r="G4" s="9"/>
      <c r="H4" s="9"/>
      <c r="I4" s="9"/>
      <c r="J4" s="54"/>
      <c r="K4" s="9"/>
      <c r="L4" s="9"/>
      <c r="M4" s="9"/>
      <c r="N4" s="9"/>
    </row>
    <row r="5" ht="12.75">
      <c r="E5" s="8"/>
    </row>
    <row r="6" spans="5:12" ht="12.75">
      <c r="E6" s="8"/>
      <c r="K6" s="477" t="s">
        <v>89</v>
      </c>
      <c r="L6" s="50" t="s">
        <v>127</v>
      </c>
    </row>
    <row r="7" spans="5:12" ht="12.75">
      <c r="E7" s="8"/>
      <c r="K7" s="478" t="s">
        <v>90</v>
      </c>
      <c r="L7" s="50" t="s">
        <v>445</v>
      </c>
    </row>
    <row r="8" spans="3:12" ht="12.75">
      <c r="C8" s="1011"/>
      <c r="E8" s="8"/>
      <c r="K8" s="478" t="s">
        <v>91</v>
      </c>
      <c r="L8" s="50" t="s">
        <v>446</v>
      </c>
    </row>
    <row r="9" spans="2:14" ht="13.5" thickBot="1">
      <c r="B9" s="9"/>
      <c r="C9" s="10"/>
      <c r="D9" s="11"/>
      <c r="E9" s="9"/>
      <c r="F9" s="9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2272" t="s">
        <v>92</v>
      </c>
      <c r="B10" s="2274" t="s">
        <v>93</v>
      </c>
      <c r="C10" s="2243"/>
      <c r="D10" s="2275"/>
      <c r="E10" s="2274" t="s">
        <v>94</v>
      </c>
      <c r="F10" s="2243"/>
      <c r="G10" s="2275"/>
      <c r="H10" s="2274" t="s">
        <v>175</v>
      </c>
      <c r="I10" s="2243"/>
      <c r="J10" s="2275"/>
      <c r="K10" s="2243" t="s">
        <v>96</v>
      </c>
      <c r="L10" s="2244"/>
      <c r="M10" s="2276" t="s">
        <v>97</v>
      </c>
      <c r="N10" s="2247"/>
    </row>
    <row r="11" spans="1:14" ht="19.5" customHeight="1" thickBot="1">
      <c r="A11" s="2273"/>
      <c r="B11" s="685" t="s">
        <v>98</v>
      </c>
      <c r="C11" s="686" t="s">
        <v>99</v>
      </c>
      <c r="D11" s="687" t="s">
        <v>100</v>
      </c>
      <c r="E11" s="1012" t="s">
        <v>98</v>
      </c>
      <c r="F11" s="1013" t="s">
        <v>99</v>
      </c>
      <c r="G11" s="1005" t="s">
        <v>100</v>
      </c>
      <c r="H11" s="685" t="s">
        <v>98</v>
      </c>
      <c r="I11" s="686" t="s">
        <v>99</v>
      </c>
      <c r="J11" s="687" t="s">
        <v>100</v>
      </c>
      <c r="K11" s="810" t="s">
        <v>98</v>
      </c>
      <c r="L11" s="688" t="s">
        <v>99</v>
      </c>
      <c r="M11" s="1014" t="s">
        <v>101</v>
      </c>
      <c r="N11" s="688" t="s">
        <v>102</v>
      </c>
    </row>
    <row r="12" spans="1:14" s="91" customFormat="1" ht="19.5" customHeight="1">
      <c r="A12" s="966" t="s">
        <v>103</v>
      </c>
      <c r="B12" s="559">
        <v>0</v>
      </c>
      <c r="C12" s="86">
        <v>0</v>
      </c>
      <c r="D12" s="560">
        <f aca="true" t="shared" si="0" ref="D12:D18">B12+C12</f>
        <v>0</v>
      </c>
      <c r="E12" s="559">
        <v>0</v>
      </c>
      <c r="F12" s="86">
        <v>0</v>
      </c>
      <c r="G12" s="560">
        <f>+E12+F12</f>
        <v>0</v>
      </c>
      <c r="H12" s="566">
        <f aca="true" t="shared" si="1" ref="H12:I18">B12-E12</f>
        <v>0</v>
      </c>
      <c r="I12" s="87">
        <f t="shared" si="1"/>
        <v>0</v>
      </c>
      <c r="J12" s="567">
        <f aca="true" t="shared" si="2" ref="J12:J18">H12+I12</f>
        <v>0</v>
      </c>
      <c r="K12" s="564"/>
      <c r="L12" s="669"/>
      <c r="M12" s="2268"/>
      <c r="N12" s="2269"/>
    </row>
    <row r="13" spans="1:14" s="91" customFormat="1" ht="19.5" customHeight="1">
      <c r="A13" s="332" t="s">
        <v>104</v>
      </c>
      <c r="B13" s="559">
        <v>0</v>
      </c>
      <c r="C13" s="86">
        <v>0</v>
      </c>
      <c r="D13" s="560">
        <f t="shared" si="0"/>
        <v>0</v>
      </c>
      <c r="E13" s="559">
        <v>0</v>
      </c>
      <c r="F13" s="86">
        <v>0</v>
      </c>
      <c r="G13" s="560">
        <f aca="true" t="shared" si="3" ref="G13:G29">E13+F13</f>
        <v>0</v>
      </c>
      <c r="H13" s="566">
        <f t="shared" si="1"/>
        <v>0</v>
      </c>
      <c r="I13" s="87">
        <f t="shared" si="1"/>
        <v>0</v>
      </c>
      <c r="J13" s="567">
        <f t="shared" si="2"/>
        <v>0</v>
      </c>
      <c r="K13" s="564"/>
      <c r="L13" s="669"/>
      <c r="M13" s="2268"/>
      <c r="N13" s="2269"/>
    </row>
    <row r="14" spans="1:14" s="91" customFormat="1" ht="19.5" customHeight="1">
      <c r="A14" s="332" t="s">
        <v>105</v>
      </c>
      <c r="B14" s="559">
        <v>0</v>
      </c>
      <c r="C14" s="86">
        <v>0</v>
      </c>
      <c r="D14" s="560">
        <f t="shared" si="0"/>
        <v>0</v>
      </c>
      <c r="E14" s="559">
        <v>0</v>
      </c>
      <c r="F14" s="86">
        <v>0</v>
      </c>
      <c r="G14" s="560">
        <f t="shared" si="3"/>
        <v>0</v>
      </c>
      <c r="H14" s="566">
        <v>0</v>
      </c>
      <c r="I14" s="87">
        <f t="shared" si="1"/>
        <v>0</v>
      </c>
      <c r="J14" s="567">
        <f t="shared" si="2"/>
        <v>0</v>
      </c>
      <c r="K14" s="564">
        <v>0</v>
      </c>
      <c r="L14" s="669"/>
      <c r="M14" s="2268"/>
      <c r="N14" s="2269"/>
    </row>
    <row r="15" spans="1:14" s="91" customFormat="1" ht="19.5" customHeight="1">
      <c r="A15" s="332">
        <v>1.998</v>
      </c>
      <c r="B15" s="559">
        <v>4064000</v>
      </c>
      <c r="C15" s="86">
        <v>4163000</v>
      </c>
      <c r="D15" s="560">
        <f t="shared" si="0"/>
        <v>8227000</v>
      </c>
      <c r="E15" s="559">
        <v>1994651</v>
      </c>
      <c r="F15" s="86">
        <v>1820245</v>
      </c>
      <c r="G15" s="560">
        <f>+E15+F15</f>
        <v>3814896</v>
      </c>
      <c r="H15" s="1015">
        <f t="shared" si="1"/>
        <v>2069349</v>
      </c>
      <c r="I15" s="1016">
        <f t="shared" si="1"/>
        <v>2342755</v>
      </c>
      <c r="J15" s="1017">
        <f t="shared" si="2"/>
        <v>4412104</v>
      </c>
      <c r="K15" s="564"/>
      <c r="L15" s="669"/>
      <c r="M15" s="1018" t="s">
        <v>995</v>
      </c>
      <c r="N15" s="1019" t="s">
        <v>996</v>
      </c>
    </row>
    <row r="16" spans="1:14" s="91" customFormat="1" ht="19.5" customHeight="1">
      <c r="A16" s="332">
        <v>1.999</v>
      </c>
      <c r="B16" s="559">
        <v>3082000</v>
      </c>
      <c r="C16" s="86">
        <v>6704000</v>
      </c>
      <c r="D16" s="560">
        <f t="shared" si="0"/>
        <v>9786000</v>
      </c>
      <c r="E16" s="559">
        <v>2325256</v>
      </c>
      <c r="F16" s="86">
        <v>1883284</v>
      </c>
      <c r="G16" s="560">
        <f>+E16+F16</f>
        <v>4208540</v>
      </c>
      <c r="H16" s="1015">
        <f t="shared" si="1"/>
        <v>756744</v>
      </c>
      <c r="I16" s="1016">
        <f t="shared" si="1"/>
        <v>4820716</v>
      </c>
      <c r="J16" s="1017">
        <f t="shared" si="2"/>
        <v>5577460</v>
      </c>
      <c r="K16" s="564"/>
      <c r="L16" s="669"/>
      <c r="M16" s="1018" t="s">
        <v>997</v>
      </c>
      <c r="N16" s="1019" t="s">
        <v>996</v>
      </c>
    </row>
    <row r="17" spans="1:14" ht="19.5" customHeight="1">
      <c r="A17" s="635" t="s">
        <v>106</v>
      </c>
      <c r="B17" s="559">
        <v>3082000</v>
      </c>
      <c r="C17" s="86">
        <v>6704000</v>
      </c>
      <c r="D17" s="560">
        <f t="shared" si="0"/>
        <v>9786000</v>
      </c>
      <c r="E17" s="559">
        <v>1997832</v>
      </c>
      <c r="F17" s="86">
        <v>2131128</v>
      </c>
      <c r="G17" s="560">
        <f t="shared" si="3"/>
        <v>4128960</v>
      </c>
      <c r="H17" s="1015">
        <f t="shared" si="1"/>
        <v>1084168</v>
      </c>
      <c r="I17" s="1016">
        <f t="shared" si="1"/>
        <v>4572872</v>
      </c>
      <c r="J17" s="1017">
        <f t="shared" si="2"/>
        <v>5657040</v>
      </c>
      <c r="K17" s="564"/>
      <c r="L17" s="669">
        <f>+L15</f>
        <v>0</v>
      </c>
      <c r="M17" s="1018" t="s">
        <v>998</v>
      </c>
      <c r="N17" s="1019" t="s">
        <v>996</v>
      </c>
    </row>
    <row r="18" spans="1:14" ht="19.5" customHeight="1" thickBot="1">
      <c r="A18" s="635" t="s">
        <v>107</v>
      </c>
      <c r="B18" s="562">
        <v>3271000</v>
      </c>
      <c r="C18" s="215">
        <v>2584000</v>
      </c>
      <c r="D18" s="563">
        <f t="shared" si="0"/>
        <v>5855000</v>
      </c>
      <c r="E18" s="562">
        <v>2311099</v>
      </c>
      <c r="F18" s="215">
        <v>2555134</v>
      </c>
      <c r="G18" s="563">
        <f t="shared" si="3"/>
        <v>4866233</v>
      </c>
      <c r="H18" s="1020">
        <f t="shared" si="1"/>
        <v>959901</v>
      </c>
      <c r="I18" s="1021">
        <f t="shared" si="1"/>
        <v>28866</v>
      </c>
      <c r="J18" s="1017">
        <f t="shared" si="2"/>
        <v>988767</v>
      </c>
      <c r="K18" s="565"/>
      <c r="L18" s="672"/>
      <c r="M18" s="1018" t="s">
        <v>999</v>
      </c>
      <c r="N18" s="1019" t="s">
        <v>996</v>
      </c>
    </row>
    <row r="19" spans="1:14" ht="19.5" customHeight="1" thickBot="1">
      <c r="A19" s="1022" t="s">
        <v>108</v>
      </c>
      <c r="B19" s="528">
        <f>SUM(B12:B18)</f>
        <v>13499000</v>
      </c>
      <c r="C19" s="1023">
        <f aca="true" t="shared" si="4" ref="C19:H19">SUM(C12:C18)</f>
        <v>20155000</v>
      </c>
      <c r="D19" s="1024">
        <f t="shared" si="4"/>
        <v>33654000</v>
      </c>
      <c r="E19" s="528">
        <f t="shared" si="4"/>
        <v>8628838</v>
      </c>
      <c r="F19" s="528">
        <f>SUM(F12:F18)</f>
        <v>8389791</v>
      </c>
      <c r="G19" s="1025">
        <f>SUM(G12:G18)</f>
        <v>17018629</v>
      </c>
      <c r="H19" s="528">
        <f t="shared" si="4"/>
        <v>4870162</v>
      </c>
      <c r="I19" s="528">
        <f>SUM(I12:I18)</f>
        <v>11765209</v>
      </c>
      <c r="J19" s="1025">
        <f>SUM(J12:J18)</f>
        <v>16635371</v>
      </c>
      <c r="K19" s="1026">
        <f>SUM(K12:K18)</f>
        <v>0</v>
      </c>
      <c r="L19" s="1025">
        <f>SUM(L12:L18)</f>
        <v>0</v>
      </c>
      <c r="M19" s="1018"/>
      <c r="N19" s="1019"/>
    </row>
    <row r="20" spans="1:14" ht="19.5" customHeight="1">
      <c r="A20" s="1027" t="s">
        <v>109</v>
      </c>
      <c r="B20" s="677">
        <v>1377000</v>
      </c>
      <c r="C20" s="678">
        <v>1996000</v>
      </c>
      <c r="D20" s="679">
        <f aca="true" t="shared" si="5" ref="D20:D29">B20+C20</f>
        <v>3373000</v>
      </c>
      <c r="E20" s="677">
        <v>1377000</v>
      </c>
      <c r="F20" s="678">
        <v>1996000</v>
      </c>
      <c r="G20" s="679">
        <f t="shared" si="3"/>
        <v>3373000</v>
      </c>
      <c r="H20" s="559">
        <v>0</v>
      </c>
      <c r="I20" s="86">
        <v>0</v>
      </c>
      <c r="J20" s="560">
        <v>0</v>
      </c>
      <c r="K20" s="1028">
        <v>1742114</v>
      </c>
      <c r="L20" s="681">
        <v>735680</v>
      </c>
      <c r="M20" s="1018" t="s">
        <v>1000</v>
      </c>
      <c r="N20" s="1019" t="s">
        <v>996</v>
      </c>
    </row>
    <row r="21" spans="1:14" ht="19.5" customHeight="1">
      <c r="A21" s="635" t="s">
        <v>110</v>
      </c>
      <c r="B21" s="559">
        <v>3794000</v>
      </c>
      <c r="C21" s="86">
        <v>2998000</v>
      </c>
      <c r="D21" s="679">
        <f t="shared" si="5"/>
        <v>6792000</v>
      </c>
      <c r="E21" s="559">
        <v>3692568</v>
      </c>
      <c r="F21" s="86">
        <v>2917584</v>
      </c>
      <c r="G21" s="679">
        <f t="shared" si="3"/>
        <v>6610152</v>
      </c>
      <c r="H21" s="559">
        <f aca="true" t="shared" si="6" ref="H21:I26">B21-E21</f>
        <v>101432</v>
      </c>
      <c r="I21" s="86">
        <f t="shared" si="6"/>
        <v>80416</v>
      </c>
      <c r="J21" s="560">
        <f aca="true" t="shared" si="7" ref="J21:J26">H21+I21</f>
        <v>181848</v>
      </c>
      <c r="K21" s="564"/>
      <c r="L21" s="669"/>
      <c r="M21" s="1018" t="s">
        <v>1001</v>
      </c>
      <c r="N21" s="1019" t="s">
        <v>996</v>
      </c>
    </row>
    <row r="22" spans="1:14" ht="19.5" customHeight="1">
      <c r="A22" s="811" t="s">
        <v>140</v>
      </c>
      <c r="B22" s="559">
        <v>4412000</v>
      </c>
      <c r="C22" s="86">
        <v>3246000</v>
      </c>
      <c r="D22" s="679">
        <f t="shared" si="5"/>
        <v>7658000</v>
      </c>
      <c r="E22" s="559">
        <v>3782990</v>
      </c>
      <c r="F22" s="86">
        <v>2782884</v>
      </c>
      <c r="G22" s="679">
        <f t="shared" si="3"/>
        <v>6565874</v>
      </c>
      <c r="H22" s="559">
        <f t="shared" si="6"/>
        <v>629010</v>
      </c>
      <c r="I22" s="86">
        <f t="shared" si="6"/>
        <v>463116</v>
      </c>
      <c r="J22" s="560">
        <f t="shared" si="7"/>
        <v>1092126</v>
      </c>
      <c r="K22" s="564"/>
      <c r="L22" s="669"/>
      <c r="M22" s="1018" t="s">
        <v>1002</v>
      </c>
      <c r="N22" s="1019" t="s">
        <v>996</v>
      </c>
    </row>
    <row r="23" spans="1:14" ht="19.5" customHeight="1">
      <c r="A23" s="811" t="s">
        <v>141</v>
      </c>
      <c r="B23" s="559">
        <v>4780000</v>
      </c>
      <c r="C23" s="86">
        <v>3399000</v>
      </c>
      <c r="D23" s="679">
        <f t="shared" si="5"/>
        <v>8179000</v>
      </c>
      <c r="E23" s="559">
        <v>4165825</v>
      </c>
      <c r="F23" s="86">
        <v>3494438</v>
      </c>
      <c r="G23" s="679">
        <f t="shared" si="3"/>
        <v>7660263</v>
      </c>
      <c r="H23" s="559">
        <f t="shared" si="6"/>
        <v>614175</v>
      </c>
      <c r="I23" s="86">
        <f t="shared" si="6"/>
        <v>-95438</v>
      </c>
      <c r="J23" s="560">
        <f t="shared" si="7"/>
        <v>518737</v>
      </c>
      <c r="K23" s="564"/>
      <c r="L23" s="669"/>
      <c r="M23" s="1018" t="s">
        <v>1003</v>
      </c>
      <c r="N23" s="1019" t="s">
        <v>996</v>
      </c>
    </row>
    <row r="24" spans="1:14" ht="19.5" customHeight="1">
      <c r="A24" s="811" t="s">
        <v>348</v>
      </c>
      <c r="B24" s="559">
        <v>4225000</v>
      </c>
      <c r="C24" s="86">
        <v>4143000</v>
      </c>
      <c r="D24" s="679">
        <f t="shared" si="5"/>
        <v>8368000</v>
      </c>
      <c r="E24" s="559">
        <v>4413618</v>
      </c>
      <c r="F24" s="86">
        <v>4033356</v>
      </c>
      <c r="G24" s="679">
        <f t="shared" si="3"/>
        <v>8446974</v>
      </c>
      <c r="H24" s="559">
        <f t="shared" si="6"/>
        <v>-188618</v>
      </c>
      <c r="I24" s="86">
        <f t="shared" si="6"/>
        <v>109644</v>
      </c>
      <c r="J24" s="560">
        <f t="shared" si="7"/>
        <v>-78974</v>
      </c>
      <c r="K24" s="564"/>
      <c r="L24" s="669"/>
      <c r="M24" s="1018" t="s">
        <v>1004</v>
      </c>
      <c r="N24" s="1019" t="s">
        <v>996</v>
      </c>
    </row>
    <row r="25" spans="1:14" ht="19.5" customHeight="1">
      <c r="A25" s="811" t="s">
        <v>356</v>
      </c>
      <c r="B25" s="559">
        <v>5069348</v>
      </c>
      <c r="C25" s="86">
        <v>5126574</v>
      </c>
      <c r="D25" s="679">
        <f t="shared" si="5"/>
        <v>10195922</v>
      </c>
      <c r="E25" s="559">
        <v>4592539</v>
      </c>
      <c r="F25" s="86">
        <v>4610260</v>
      </c>
      <c r="G25" s="679">
        <f t="shared" si="3"/>
        <v>9202799</v>
      </c>
      <c r="H25" s="559">
        <f t="shared" si="6"/>
        <v>476809</v>
      </c>
      <c r="I25" s="86">
        <f t="shared" si="6"/>
        <v>516314</v>
      </c>
      <c r="J25" s="560">
        <f t="shared" si="7"/>
        <v>993123</v>
      </c>
      <c r="K25" s="564"/>
      <c r="L25" s="669"/>
      <c r="M25" s="1018" t="s">
        <v>1005</v>
      </c>
      <c r="N25" s="1019" t="s">
        <v>996</v>
      </c>
    </row>
    <row r="26" spans="1:14" ht="19.5" customHeight="1">
      <c r="A26" s="635" t="s">
        <v>357</v>
      </c>
      <c r="B26" s="1029">
        <v>0</v>
      </c>
      <c r="C26" s="1030">
        <v>0</v>
      </c>
      <c r="D26" s="679">
        <f t="shared" si="5"/>
        <v>0</v>
      </c>
      <c r="E26" s="1031">
        <v>722136</v>
      </c>
      <c r="F26" s="1032">
        <v>767268</v>
      </c>
      <c r="G26" s="679">
        <f t="shared" si="3"/>
        <v>1489404</v>
      </c>
      <c r="H26" s="559">
        <f t="shared" si="6"/>
        <v>-722136</v>
      </c>
      <c r="I26" s="86">
        <f t="shared" si="6"/>
        <v>-767268</v>
      </c>
      <c r="J26" s="560">
        <f t="shared" si="7"/>
        <v>-1489404</v>
      </c>
      <c r="K26" s="564"/>
      <c r="L26" s="669"/>
      <c r="M26" s="1018" t="s">
        <v>1006</v>
      </c>
      <c r="N26" s="1019" t="s">
        <v>996</v>
      </c>
    </row>
    <row r="27" spans="1:14" ht="27.75" customHeight="1">
      <c r="A27" s="883" t="s">
        <v>447</v>
      </c>
      <c r="B27" s="668">
        <v>5982146</v>
      </c>
      <c r="C27" s="88">
        <v>3093533</v>
      </c>
      <c r="D27" s="679">
        <f t="shared" si="5"/>
        <v>9075679</v>
      </c>
      <c r="E27" s="1033">
        <v>4571635</v>
      </c>
      <c r="F27" s="1034">
        <v>1918403</v>
      </c>
      <c r="G27" s="679">
        <f t="shared" si="3"/>
        <v>6490038</v>
      </c>
      <c r="H27" s="559">
        <f>+B27-E27</f>
        <v>1410511</v>
      </c>
      <c r="I27" s="86">
        <f>C27-F27</f>
        <v>1175130</v>
      </c>
      <c r="J27" s="560">
        <f>SUM(H27:I27)</f>
        <v>2585641</v>
      </c>
      <c r="K27" s="564"/>
      <c r="L27" s="669"/>
      <c r="M27" s="1018" t="s">
        <v>1007</v>
      </c>
      <c r="N27" s="1019" t="s">
        <v>996</v>
      </c>
    </row>
    <row r="28" spans="1:14" ht="12.75">
      <c r="A28" s="542">
        <v>2009</v>
      </c>
      <c r="B28" s="668">
        <v>9251168</v>
      </c>
      <c r="C28" s="86">
        <v>0</v>
      </c>
      <c r="D28" s="679">
        <f t="shared" si="5"/>
        <v>9251168</v>
      </c>
      <c r="E28" s="1033">
        <v>11572351</v>
      </c>
      <c r="F28" s="1035">
        <v>0</v>
      </c>
      <c r="G28" s="679">
        <f t="shared" si="3"/>
        <v>11572351</v>
      </c>
      <c r="H28" s="559">
        <f>+B28-E28</f>
        <v>-2321183</v>
      </c>
      <c r="I28" s="86">
        <f>C28-F28</f>
        <v>0</v>
      </c>
      <c r="J28" s="560">
        <f>SUM(H28:I28)</f>
        <v>-2321183</v>
      </c>
      <c r="K28" s="47">
        <v>1065012</v>
      </c>
      <c r="L28" s="669"/>
      <c r="M28" s="1018" t="s">
        <v>1008</v>
      </c>
      <c r="N28" s="1019" t="s">
        <v>996</v>
      </c>
    </row>
    <row r="29" spans="1:14" ht="12.75">
      <c r="A29" s="500">
        <v>2010</v>
      </c>
      <c r="B29" s="668">
        <v>13897464</v>
      </c>
      <c r="C29" s="86">
        <v>0</v>
      </c>
      <c r="D29" s="560">
        <f t="shared" si="5"/>
        <v>13897464</v>
      </c>
      <c r="E29" s="1033">
        <v>13897464</v>
      </c>
      <c r="F29" s="1035">
        <v>0</v>
      </c>
      <c r="G29" s="560">
        <f t="shared" si="3"/>
        <v>13897464</v>
      </c>
      <c r="H29" s="559">
        <f>+B29-E29</f>
        <v>0</v>
      </c>
      <c r="I29" s="86">
        <f>C29-F29</f>
        <v>0</v>
      </c>
      <c r="J29" s="560">
        <f>SUM(H29:I29)</f>
        <v>0</v>
      </c>
      <c r="K29" s="564">
        <v>856194</v>
      </c>
      <c r="L29" s="88"/>
      <c r="M29" s="1036" t="s">
        <v>1009</v>
      </c>
      <c r="N29" s="1037" t="s">
        <v>996</v>
      </c>
    </row>
    <row r="30" spans="1:14" ht="13.5" thickBot="1">
      <c r="A30" s="1038" t="s">
        <v>970</v>
      </c>
      <c r="B30" s="981">
        <f>SUM(B20:B29)</f>
        <v>52788126</v>
      </c>
      <c r="C30" s="981">
        <f aca="true" t="shared" si="8" ref="C30:J30">SUM(C20:C29)</f>
        <v>24002107</v>
      </c>
      <c r="D30" s="1039">
        <f t="shared" si="8"/>
        <v>76790233</v>
      </c>
      <c r="E30" s="981">
        <f t="shared" si="8"/>
        <v>52788126</v>
      </c>
      <c r="F30" s="981">
        <f t="shared" si="8"/>
        <v>22520193</v>
      </c>
      <c r="G30" s="1039">
        <f t="shared" si="8"/>
        <v>75308319</v>
      </c>
      <c r="H30" s="981">
        <f t="shared" si="8"/>
        <v>0</v>
      </c>
      <c r="I30" s="981">
        <f t="shared" si="8"/>
        <v>1481914</v>
      </c>
      <c r="J30" s="1039">
        <f t="shared" si="8"/>
        <v>1481914</v>
      </c>
      <c r="K30" s="268"/>
      <c r="L30" s="982"/>
      <c r="M30" s="1040"/>
      <c r="N30" s="1041"/>
    </row>
    <row r="31" spans="1:14" ht="13.5" thickBot="1">
      <c r="A31" s="437" t="s">
        <v>537</v>
      </c>
      <c r="B31" s="1042">
        <f aca="true" t="shared" si="9" ref="B31:G31">SUM(B20:B29)</f>
        <v>52788126</v>
      </c>
      <c r="C31" s="1042">
        <f t="shared" si="9"/>
        <v>24002107</v>
      </c>
      <c r="D31" s="1042">
        <f t="shared" si="9"/>
        <v>76790233</v>
      </c>
      <c r="E31" s="1042">
        <f t="shared" si="9"/>
        <v>52788126</v>
      </c>
      <c r="F31" s="1042">
        <f t="shared" si="9"/>
        <v>22520193</v>
      </c>
      <c r="G31" s="1042">
        <f t="shared" si="9"/>
        <v>75308319</v>
      </c>
      <c r="H31" s="1043">
        <v>0</v>
      </c>
      <c r="I31" s="1042">
        <f>SUM(I20:I28)</f>
        <v>1481914</v>
      </c>
      <c r="J31" s="1042">
        <f>SUM(J20:J28)</f>
        <v>1481914</v>
      </c>
      <c r="K31" s="1044">
        <f>SUM(K20:K29)</f>
        <v>3663320</v>
      </c>
      <c r="L31" s="1042">
        <f>SUM(L20:L29)</f>
        <v>735680</v>
      </c>
      <c r="M31" s="1044"/>
      <c r="N31" s="1044"/>
    </row>
    <row r="32" spans="1:14" ht="12.75">
      <c r="A32" s="45"/>
      <c r="B32" s="268"/>
      <c r="C32" s="268"/>
      <c r="D32" s="268"/>
      <c r="E32" s="268"/>
      <c r="F32" s="268"/>
      <c r="G32" s="268"/>
      <c r="H32" s="268">
        <f>SUM(H21:H29)</f>
        <v>0</v>
      </c>
      <c r="I32" s="268"/>
      <c r="J32" s="507"/>
      <c r="K32" s="268"/>
      <c r="L32" s="268"/>
      <c r="M32" s="268"/>
      <c r="N32" s="268"/>
    </row>
    <row r="33" spans="1:14" ht="12.75">
      <c r="A33" s="45"/>
      <c r="B33" s="268" t="s">
        <v>1010</v>
      </c>
      <c r="C33" s="268"/>
      <c r="D33" s="268"/>
      <c r="E33" s="268"/>
      <c r="F33" s="268"/>
      <c r="G33" s="268"/>
      <c r="H33" s="268"/>
      <c r="I33" s="268"/>
      <c r="J33" s="507"/>
      <c r="K33" s="268"/>
      <c r="L33" s="268"/>
      <c r="M33" s="268"/>
      <c r="N33" s="268"/>
    </row>
    <row r="34" spans="1:14" ht="12.75">
      <c r="A34" s="45"/>
      <c r="B34" s="268"/>
      <c r="C34" s="268"/>
      <c r="D34" s="268"/>
      <c r="E34" s="268"/>
      <c r="F34" s="268"/>
      <c r="G34" s="268"/>
      <c r="H34" s="268"/>
      <c r="I34" s="268"/>
      <c r="J34" s="507"/>
      <c r="K34" s="268"/>
      <c r="L34" s="268"/>
      <c r="M34" s="268"/>
      <c r="N34" s="268"/>
    </row>
    <row r="35" spans="1:14" ht="12.75">
      <c r="A35" s="45"/>
      <c r="B35" s="268" t="s">
        <v>1011</v>
      </c>
      <c r="C35" s="268"/>
      <c r="D35" s="268"/>
      <c r="E35" s="268"/>
      <c r="F35" s="268"/>
      <c r="G35" s="268"/>
      <c r="H35" s="268"/>
      <c r="I35" s="268"/>
      <c r="J35" s="507"/>
      <c r="K35" s="268"/>
      <c r="L35" s="268"/>
      <c r="M35" s="268"/>
      <c r="N35" s="268"/>
    </row>
    <row r="36" spans="1:14" ht="12.75">
      <c r="A36" s="45"/>
      <c r="B36" s="268"/>
      <c r="C36" s="268"/>
      <c r="D36" s="268"/>
      <c r="E36" s="268"/>
      <c r="F36" s="268"/>
      <c r="G36" s="268"/>
      <c r="H36" s="268"/>
      <c r="I36" s="268"/>
      <c r="J36" s="507"/>
      <c r="K36" s="268"/>
      <c r="L36" s="268"/>
      <c r="M36" s="268"/>
      <c r="N36" s="268"/>
    </row>
    <row r="37" spans="1:14" ht="12.75">
      <c r="A37" s="45"/>
      <c r="C37" s="268"/>
      <c r="D37" s="268"/>
      <c r="E37" s="268"/>
      <c r="F37" s="268"/>
      <c r="G37" s="268"/>
      <c r="H37" s="268"/>
      <c r="I37" s="268"/>
      <c r="J37" s="507"/>
      <c r="K37" s="268"/>
      <c r="L37" s="268"/>
      <c r="M37" s="268"/>
      <c r="N37" s="268"/>
    </row>
    <row r="38" spans="2:11" ht="12.75">
      <c r="B38" s="8" t="s">
        <v>111</v>
      </c>
      <c r="C38" s="47" t="s">
        <v>1012</v>
      </c>
      <c r="D38" s="47"/>
      <c r="E38" s="268"/>
      <c r="F38" s="268"/>
      <c r="G38" s="268"/>
      <c r="H38" s="508"/>
      <c r="I38" s="508" t="s">
        <v>112</v>
      </c>
      <c r="J38" s="509" t="s">
        <v>806</v>
      </c>
      <c r="K38" s="268"/>
    </row>
    <row r="39" spans="2:13" ht="12.75">
      <c r="B39" s="1045" t="s">
        <v>1013</v>
      </c>
      <c r="C39" s="268"/>
      <c r="D39" s="268"/>
      <c r="E39" s="268"/>
      <c r="F39" s="268"/>
      <c r="G39" s="268"/>
      <c r="H39" s="268"/>
      <c r="I39" s="2270" t="s">
        <v>786</v>
      </c>
      <c r="J39" s="2271"/>
      <c r="K39" s="2271"/>
      <c r="L39" s="2271"/>
      <c r="M39" s="2271"/>
    </row>
    <row r="40" spans="2:14" ht="12.75">
      <c r="B40" s="8" t="s">
        <v>1014</v>
      </c>
      <c r="C40" s="268"/>
      <c r="D40" s="268"/>
      <c r="E40" s="268"/>
      <c r="F40" s="268"/>
      <c r="G40" s="268"/>
      <c r="H40" s="268"/>
      <c r="I40" s="268"/>
      <c r="J40" s="268"/>
      <c r="K40" s="268"/>
      <c r="L40" s="54"/>
      <c r="M40" s="268"/>
      <c r="N40" s="268"/>
    </row>
    <row r="42" spans="2:14" ht="12.75">
      <c r="B42" s="104"/>
      <c r="C42" s="76"/>
      <c r="D42" s="76"/>
      <c r="E42" s="104"/>
      <c r="F42" s="9"/>
      <c r="G42" s="104"/>
      <c r="H42" s="104"/>
      <c r="I42" s="104"/>
      <c r="J42" s="105"/>
      <c r="K42" s="104"/>
      <c r="L42" s="104"/>
      <c r="M42" s="104"/>
      <c r="N42" s="104"/>
    </row>
    <row r="43" ht="12.75">
      <c r="E43" s="8"/>
    </row>
    <row r="44" ht="12.75">
      <c r="E44" s="8"/>
    </row>
  </sheetData>
  <sheetProtection/>
  <mergeCells count="10">
    <mergeCell ref="M12:N12"/>
    <mergeCell ref="I39:M39"/>
    <mergeCell ref="A10:A11"/>
    <mergeCell ref="B10:D10"/>
    <mergeCell ref="E10:G10"/>
    <mergeCell ref="H10:J10"/>
    <mergeCell ref="K10:L10"/>
    <mergeCell ref="M10:N10"/>
    <mergeCell ref="M13:N13"/>
    <mergeCell ref="M14:N14"/>
  </mergeCells>
  <printOptions horizontalCentered="1" verticalCentered="1"/>
  <pageMargins left="1.21" right="0.75" top="1" bottom="1" header="0" footer="0"/>
  <pageSetup horizontalDpi="600" verticalDpi="600" orientation="landscape" paperSize="5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4"/>
  <sheetViews>
    <sheetView zoomScale="96" zoomScaleNormal="96" zoomScalePageLayoutView="0" workbookViewId="0" topLeftCell="A22">
      <selection activeCell="I39" sqref="I39"/>
    </sheetView>
  </sheetViews>
  <sheetFormatPr defaultColWidth="11.421875" defaultRowHeight="18.75" customHeight="1"/>
  <cols>
    <col min="1" max="1" width="14.8515625" style="1747" bestFit="1" customWidth="1"/>
    <col min="2" max="2" width="16.8515625" style="1747" customWidth="1"/>
    <col min="3" max="3" width="16.57421875" style="1747" customWidth="1"/>
    <col min="4" max="4" width="16.28125" style="1747" customWidth="1"/>
    <col min="5" max="5" width="15.00390625" style="2003" customWidth="1"/>
    <col min="6" max="6" width="16.00390625" style="1747" customWidth="1"/>
    <col min="7" max="7" width="17.57421875" style="1747" customWidth="1"/>
    <col min="8" max="8" width="15.8515625" style="1747" customWidth="1"/>
    <col min="9" max="9" width="15.7109375" style="1747" customWidth="1"/>
    <col min="10" max="10" width="15.8515625" style="2002" customWidth="1"/>
    <col min="11" max="11" width="14.8515625" style="1747" bestFit="1" customWidth="1"/>
    <col min="12" max="12" width="15.140625" style="1747" customWidth="1"/>
    <col min="13" max="13" width="9.28125" style="1748" customWidth="1"/>
    <col min="14" max="14" width="12.57421875" style="1748" customWidth="1"/>
    <col min="15" max="16384" width="11.421875" style="1747" customWidth="1"/>
  </cols>
  <sheetData>
    <row r="1" spans="1:14" ht="18.75" customHeight="1">
      <c r="A1" s="1905" t="s">
        <v>86</v>
      </c>
      <c r="B1" s="2000"/>
      <c r="C1" s="1905"/>
      <c r="D1" s="1905"/>
      <c r="E1" s="1905"/>
      <c r="F1" s="1905"/>
      <c r="G1" s="1905"/>
      <c r="H1" s="1905"/>
      <c r="I1" s="1905"/>
      <c r="J1" s="1905"/>
      <c r="K1" s="1905"/>
      <c r="L1" s="1905"/>
      <c r="M1" s="1756"/>
      <c r="N1" s="1756"/>
    </row>
    <row r="2" spans="1:14" ht="18.75" customHeight="1">
      <c r="A2" s="1905" t="s">
        <v>87</v>
      </c>
      <c r="B2" s="2000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756"/>
      <c r="N2" s="1756"/>
    </row>
    <row r="3" spans="1:14" ht="18.75" customHeight="1">
      <c r="A3" s="1905" t="s">
        <v>88</v>
      </c>
      <c r="B3" s="2000"/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756"/>
      <c r="N3" s="1756"/>
    </row>
    <row r="4" spans="2:14" ht="18.75" customHeight="1">
      <c r="B4" s="1905"/>
      <c r="C4" s="1905"/>
      <c r="D4" s="1905"/>
      <c r="E4" s="1905"/>
      <c r="F4" s="1905"/>
      <c r="G4" s="1905"/>
      <c r="H4" s="1905"/>
      <c r="I4" s="1905"/>
      <c r="J4" s="2001"/>
      <c r="K4" s="1905"/>
      <c r="L4" s="1905"/>
      <c r="M4" s="1756"/>
      <c r="N4" s="1756"/>
    </row>
    <row r="5" ht="18.75" customHeight="1">
      <c r="E5" s="1747"/>
    </row>
    <row r="6" spans="5:14" ht="18.75" customHeight="1">
      <c r="E6" s="1747"/>
      <c r="H6" s="751" t="s">
        <v>89</v>
      </c>
      <c r="I6" s="2003" t="s">
        <v>16</v>
      </c>
      <c r="J6" s="1747"/>
      <c r="L6" s="1748"/>
      <c r="N6" s="1747"/>
    </row>
    <row r="7" spans="5:14" ht="18.75" customHeight="1">
      <c r="E7" s="1747"/>
      <c r="H7" s="2004" t="s">
        <v>90</v>
      </c>
      <c r="I7" s="2003" t="s">
        <v>15</v>
      </c>
      <c r="J7" s="1747"/>
      <c r="L7" s="1748"/>
      <c r="N7" s="1747"/>
    </row>
    <row r="8" spans="5:14" ht="18.75" customHeight="1">
      <c r="E8" s="1747"/>
      <c r="H8" s="2004" t="s">
        <v>91</v>
      </c>
      <c r="I8" s="2003" t="s">
        <v>191</v>
      </c>
      <c r="J8" s="1747"/>
      <c r="L8" s="1748"/>
      <c r="N8" s="1747"/>
    </row>
    <row r="9" spans="2:14" ht="18.75" customHeight="1" thickBot="1">
      <c r="B9" s="1905"/>
      <c r="C9" s="2005"/>
      <c r="D9" s="2005"/>
      <c r="E9" s="1905"/>
      <c r="F9" s="1905"/>
      <c r="G9" s="1905"/>
      <c r="H9" s="1905"/>
      <c r="I9" s="1905"/>
      <c r="J9" s="2001"/>
      <c r="K9" s="1905"/>
      <c r="L9" s="1905"/>
      <c r="M9" s="1756"/>
      <c r="N9" s="1756"/>
    </row>
    <row r="10" spans="1:14" ht="18.75" customHeight="1" thickBot="1">
      <c r="A10" s="2280" t="s">
        <v>92</v>
      </c>
      <c r="B10" s="2031" t="s">
        <v>93</v>
      </c>
      <c r="C10" s="2032"/>
      <c r="D10" s="2033"/>
      <c r="E10" s="2031" t="s">
        <v>94</v>
      </c>
      <c r="F10" s="2032"/>
      <c r="G10" s="2033"/>
      <c r="H10" s="2188" t="s">
        <v>175</v>
      </c>
      <c r="I10" s="2183"/>
      <c r="J10" s="2184"/>
      <c r="K10" s="2188" t="s">
        <v>96</v>
      </c>
      <c r="L10" s="2184"/>
      <c r="M10" s="2034" t="s">
        <v>97</v>
      </c>
      <c r="N10" s="2035"/>
    </row>
    <row r="11" spans="1:14" ht="18.75" customHeight="1">
      <c r="A11" s="2281"/>
      <c r="B11" s="2027" t="s">
        <v>98</v>
      </c>
      <c r="C11" s="2028" t="s">
        <v>99</v>
      </c>
      <c r="D11" s="2029" t="s">
        <v>100</v>
      </c>
      <c r="E11" s="2027" t="s">
        <v>98</v>
      </c>
      <c r="F11" s="2028" t="s">
        <v>99</v>
      </c>
      <c r="G11" s="2029" t="s">
        <v>100</v>
      </c>
      <c r="H11" s="2027" t="s">
        <v>98</v>
      </c>
      <c r="I11" s="2028" t="s">
        <v>99</v>
      </c>
      <c r="J11" s="2030" t="s">
        <v>100</v>
      </c>
      <c r="K11" s="2027" t="s">
        <v>98</v>
      </c>
      <c r="L11" s="2029" t="s">
        <v>99</v>
      </c>
      <c r="M11" s="2036" t="s">
        <v>101</v>
      </c>
      <c r="N11" s="2037" t="s">
        <v>102</v>
      </c>
    </row>
    <row r="12" spans="1:14" s="2009" customFormat="1" ht="18.75" customHeight="1">
      <c r="A12" s="754" t="s">
        <v>103</v>
      </c>
      <c r="B12" s="2020">
        <v>0</v>
      </c>
      <c r="C12" s="2006">
        <v>0</v>
      </c>
      <c r="D12" s="2021">
        <f aca="true" t="shared" si="0" ref="D12:D18">B12+C12</f>
        <v>0</v>
      </c>
      <c r="E12" s="2020">
        <v>0</v>
      </c>
      <c r="F12" s="2006">
        <v>0</v>
      </c>
      <c r="G12" s="2021">
        <v>0</v>
      </c>
      <c r="H12" s="2024">
        <f aca="true" t="shared" si="1" ref="H12:I18">B12-E12</f>
        <v>0</v>
      </c>
      <c r="I12" s="2007">
        <f t="shared" si="1"/>
        <v>0</v>
      </c>
      <c r="J12" s="2025">
        <f aca="true" t="shared" si="2" ref="J12:J17">H12+I12</f>
        <v>0</v>
      </c>
      <c r="K12" s="2022"/>
      <c r="L12" s="2026"/>
      <c r="M12" s="2038"/>
      <c r="N12" s="1797"/>
    </row>
    <row r="13" spans="1:14" s="2009" customFormat="1" ht="18.75" customHeight="1">
      <c r="A13" s="754" t="s">
        <v>104</v>
      </c>
      <c r="B13" s="2020">
        <v>0</v>
      </c>
      <c r="C13" s="2006">
        <v>0</v>
      </c>
      <c r="D13" s="2021">
        <f t="shared" si="0"/>
        <v>0</v>
      </c>
      <c r="E13" s="2020">
        <v>0</v>
      </c>
      <c r="F13" s="2006">
        <v>0</v>
      </c>
      <c r="G13" s="2021">
        <f aca="true" t="shared" si="3" ref="G13:G29">E13+F13</f>
        <v>0</v>
      </c>
      <c r="H13" s="2024">
        <f t="shared" si="1"/>
        <v>0</v>
      </c>
      <c r="I13" s="2007">
        <f t="shared" si="1"/>
        <v>0</v>
      </c>
      <c r="J13" s="2025">
        <f t="shared" si="2"/>
        <v>0</v>
      </c>
      <c r="K13" s="2022"/>
      <c r="L13" s="2026"/>
      <c r="M13" s="2038"/>
      <c r="N13" s="1797"/>
    </row>
    <row r="14" spans="1:14" s="2009" customFormat="1" ht="18.75" customHeight="1">
      <c r="A14" s="754" t="s">
        <v>105</v>
      </c>
      <c r="B14" s="2020">
        <v>2566000</v>
      </c>
      <c r="C14" s="2006">
        <v>2511000</v>
      </c>
      <c r="D14" s="2021">
        <f t="shared" si="0"/>
        <v>5077000</v>
      </c>
      <c r="E14" s="2020">
        <v>1997634</v>
      </c>
      <c r="F14" s="2006">
        <v>1578378</v>
      </c>
      <c r="G14" s="2021">
        <f t="shared" si="3"/>
        <v>3576012</v>
      </c>
      <c r="H14" s="2024">
        <f t="shared" si="1"/>
        <v>568366</v>
      </c>
      <c r="I14" s="2007">
        <f t="shared" si="1"/>
        <v>932622</v>
      </c>
      <c r="J14" s="2025">
        <f t="shared" si="2"/>
        <v>1500988</v>
      </c>
      <c r="K14" s="2022">
        <v>0</v>
      </c>
      <c r="L14" s="2026"/>
      <c r="M14" s="2279" t="s">
        <v>60</v>
      </c>
      <c r="N14" s="2194"/>
    </row>
    <row r="15" spans="1:14" s="2009" customFormat="1" ht="18.75" customHeight="1">
      <c r="A15" s="754">
        <v>1.998</v>
      </c>
      <c r="B15" s="2020">
        <v>4674000</v>
      </c>
      <c r="C15" s="2006">
        <v>3693000</v>
      </c>
      <c r="D15" s="2021">
        <f t="shared" si="0"/>
        <v>8367000</v>
      </c>
      <c r="E15" s="2020">
        <v>0</v>
      </c>
      <c r="F15" s="2006">
        <v>0</v>
      </c>
      <c r="G15" s="2021">
        <f>+E15+F15</f>
        <v>0</v>
      </c>
      <c r="H15" s="2024">
        <f t="shared" si="1"/>
        <v>4674000</v>
      </c>
      <c r="I15" s="2007">
        <f t="shared" si="1"/>
        <v>3693000</v>
      </c>
      <c r="J15" s="2025">
        <f>H15+I15</f>
        <v>8367000</v>
      </c>
      <c r="K15" s="2022"/>
      <c r="L15" s="2026"/>
      <c r="M15" s="2279" t="s">
        <v>59</v>
      </c>
      <c r="N15" s="2194"/>
    </row>
    <row r="16" spans="1:14" s="2009" customFormat="1" ht="18.75" customHeight="1">
      <c r="A16" s="754">
        <v>1.999</v>
      </c>
      <c r="B16" s="2020">
        <v>525000</v>
      </c>
      <c r="C16" s="2006">
        <v>415000</v>
      </c>
      <c r="D16" s="2021">
        <f t="shared" si="0"/>
        <v>940000</v>
      </c>
      <c r="E16" s="2020">
        <v>252654</v>
      </c>
      <c r="F16" s="2006">
        <v>0</v>
      </c>
      <c r="G16" s="2021">
        <f>+E16+F16</f>
        <v>252654</v>
      </c>
      <c r="H16" s="2024">
        <f t="shared" si="1"/>
        <v>272346</v>
      </c>
      <c r="I16" s="2007">
        <f t="shared" si="1"/>
        <v>415000</v>
      </c>
      <c r="J16" s="2025">
        <f>H16+I16</f>
        <v>687346</v>
      </c>
      <c r="K16" s="2022">
        <v>0</v>
      </c>
      <c r="L16" s="2026"/>
      <c r="M16" s="2279" t="s">
        <v>58</v>
      </c>
      <c r="N16" s="2194"/>
    </row>
    <row r="17" spans="1:14" ht="18.75" customHeight="1">
      <c r="A17" s="760" t="s">
        <v>106</v>
      </c>
      <c r="B17" s="2020">
        <v>2334000</v>
      </c>
      <c r="C17" s="2006">
        <v>3094000</v>
      </c>
      <c r="D17" s="2021">
        <f t="shared" si="0"/>
        <v>5428000</v>
      </c>
      <c r="E17" s="2020">
        <v>1115952</v>
      </c>
      <c r="F17" s="2006">
        <v>927924</v>
      </c>
      <c r="G17" s="2021">
        <f t="shared" si="3"/>
        <v>2043876</v>
      </c>
      <c r="H17" s="2024">
        <f t="shared" si="1"/>
        <v>1218048</v>
      </c>
      <c r="I17" s="2007">
        <f t="shared" si="1"/>
        <v>2166076</v>
      </c>
      <c r="J17" s="2025">
        <f t="shared" si="2"/>
        <v>3384124</v>
      </c>
      <c r="K17" s="2022">
        <v>0</v>
      </c>
      <c r="L17" s="2026">
        <v>0</v>
      </c>
      <c r="M17" s="2279" t="s">
        <v>57</v>
      </c>
      <c r="N17" s="2194"/>
    </row>
    <row r="18" spans="1:14" ht="18.75" customHeight="1">
      <c r="A18" s="760" t="s">
        <v>107</v>
      </c>
      <c r="B18" s="2020">
        <v>2070000</v>
      </c>
      <c r="C18" s="2006">
        <v>3536000</v>
      </c>
      <c r="D18" s="2021">
        <f t="shared" si="0"/>
        <v>5606000</v>
      </c>
      <c r="E18" s="2020">
        <v>2494781</v>
      </c>
      <c r="F18" s="2006">
        <v>3265257</v>
      </c>
      <c r="G18" s="2021">
        <f t="shared" si="3"/>
        <v>5760038</v>
      </c>
      <c r="H18" s="2024">
        <f t="shared" si="1"/>
        <v>-424781</v>
      </c>
      <c r="I18" s="2007">
        <f t="shared" si="1"/>
        <v>270743</v>
      </c>
      <c r="J18" s="2025">
        <f>H18+I18</f>
        <v>-154038</v>
      </c>
      <c r="K18" s="2022">
        <v>0</v>
      </c>
      <c r="L18" s="2026">
        <v>0</v>
      </c>
      <c r="M18" s="2279" t="s">
        <v>56</v>
      </c>
      <c r="N18" s="2194"/>
    </row>
    <row r="19" spans="1:14" ht="18.75" customHeight="1">
      <c r="A19" s="2041" t="s">
        <v>108</v>
      </c>
      <c r="B19" s="2042">
        <f>SUM(B12:B18)</f>
        <v>12169000</v>
      </c>
      <c r="C19" s="2043">
        <f aca="true" t="shared" si="4" ref="C19:J19">SUM(C12:C18)</f>
        <v>13249000</v>
      </c>
      <c r="D19" s="2044">
        <f t="shared" si="4"/>
        <v>25418000</v>
      </c>
      <c r="E19" s="2042">
        <f t="shared" si="4"/>
        <v>5861021</v>
      </c>
      <c r="F19" s="2043">
        <f t="shared" si="4"/>
        <v>5771559</v>
      </c>
      <c r="G19" s="2044">
        <f t="shared" si="4"/>
        <v>11632580</v>
      </c>
      <c r="H19" s="2042">
        <f t="shared" si="4"/>
        <v>6307979</v>
      </c>
      <c r="I19" s="2043">
        <f t="shared" si="4"/>
        <v>7477441</v>
      </c>
      <c r="J19" s="2045">
        <f t="shared" si="4"/>
        <v>13785420</v>
      </c>
      <c r="K19" s="2042">
        <f>SUM(K12:K18)</f>
        <v>0</v>
      </c>
      <c r="L19" s="2042">
        <f>SUM(L12:L18)</f>
        <v>0</v>
      </c>
      <c r="M19" s="2046"/>
      <c r="N19" s="2047"/>
    </row>
    <row r="20" spans="1:14" ht="18.75" customHeight="1">
      <c r="A20" s="760" t="s">
        <v>109</v>
      </c>
      <c r="B20" s="2020">
        <v>2978000</v>
      </c>
      <c r="C20" s="2006">
        <v>7475000</v>
      </c>
      <c r="D20" s="2021" t="s">
        <v>112</v>
      </c>
      <c r="E20" s="2020">
        <v>2601014</v>
      </c>
      <c r="F20" s="2006">
        <v>6946140</v>
      </c>
      <c r="G20" s="2021">
        <f t="shared" si="3"/>
        <v>9547154</v>
      </c>
      <c r="H20" s="2024">
        <f aca="true" t="shared" si="5" ref="H20:I29">B20-E20</f>
        <v>376986</v>
      </c>
      <c r="I20" s="2007">
        <f t="shared" si="5"/>
        <v>528860</v>
      </c>
      <c r="J20" s="2025">
        <f aca="true" t="shared" si="6" ref="J20:J29">H20+I20</f>
        <v>905846</v>
      </c>
      <c r="K20" s="2022">
        <v>0</v>
      </c>
      <c r="L20" s="2026">
        <v>0</v>
      </c>
      <c r="M20" s="2279" t="s">
        <v>55</v>
      </c>
      <c r="N20" s="2194"/>
    </row>
    <row r="21" spans="1:14" ht="18.75" customHeight="1">
      <c r="A21" s="760" t="s">
        <v>110</v>
      </c>
      <c r="B21" s="2020">
        <v>3040000</v>
      </c>
      <c r="C21" s="2006">
        <v>12928000</v>
      </c>
      <c r="D21" s="2021">
        <f aca="true" t="shared" si="7" ref="D21:D29">B21+C21</f>
        <v>15968000</v>
      </c>
      <c r="E21" s="2020">
        <v>3221268</v>
      </c>
      <c r="F21" s="2006">
        <v>4777528</v>
      </c>
      <c r="G21" s="2021">
        <f t="shared" si="3"/>
        <v>7998796</v>
      </c>
      <c r="H21" s="2024">
        <f t="shared" si="5"/>
        <v>-181268</v>
      </c>
      <c r="I21" s="2007">
        <f t="shared" si="5"/>
        <v>8150472</v>
      </c>
      <c r="J21" s="2025">
        <f t="shared" si="6"/>
        <v>7969204</v>
      </c>
      <c r="K21" s="2022">
        <v>0</v>
      </c>
      <c r="L21" s="2026"/>
      <c r="M21" s="2279" t="s">
        <v>54</v>
      </c>
      <c r="N21" s="2194"/>
    </row>
    <row r="22" spans="1:14" ht="18.75" customHeight="1">
      <c r="A22" s="760" t="s">
        <v>140</v>
      </c>
      <c r="B22" s="2020">
        <v>4556000</v>
      </c>
      <c r="C22" s="2006">
        <v>5494000</v>
      </c>
      <c r="D22" s="2021">
        <f t="shared" si="7"/>
        <v>10050000</v>
      </c>
      <c r="E22" s="2020">
        <v>7965314</v>
      </c>
      <c r="F22" s="2006">
        <v>4861952</v>
      </c>
      <c r="G22" s="2021">
        <f t="shared" si="3"/>
        <v>12827266</v>
      </c>
      <c r="H22" s="2024">
        <f t="shared" si="5"/>
        <v>-3409314</v>
      </c>
      <c r="I22" s="2007">
        <f t="shared" si="5"/>
        <v>632048</v>
      </c>
      <c r="J22" s="2025">
        <f t="shared" si="6"/>
        <v>-2777266</v>
      </c>
      <c r="K22" s="2022">
        <v>0</v>
      </c>
      <c r="L22" s="2026">
        <v>0</v>
      </c>
      <c r="M22" s="2279" t="s">
        <v>53</v>
      </c>
      <c r="N22" s="2194"/>
    </row>
    <row r="23" spans="1:14" ht="18.75" customHeight="1">
      <c r="A23" s="760" t="s">
        <v>141</v>
      </c>
      <c r="B23" s="2020">
        <v>6703000</v>
      </c>
      <c r="C23" s="2006">
        <v>5647000</v>
      </c>
      <c r="D23" s="2021">
        <f t="shared" si="7"/>
        <v>12350000</v>
      </c>
      <c r="E23" s="2020">
        <v>6359983</v>
      </c>
      <c r="F23" s="2006">
        <v>5418244</v>
      </c>
      <c r="G23" s="2021">
        <f t="shared" si="3"/>
        <v>11778227</v>
      </c>
      <c r="H23" s="2024">
        <f t="shared" si="5"/>
        <v>343017</v>
      </c>
      <c r="I23" s="2007">
        <f t="shared" si="5"/>
        <v>228756</v>
      </c>
      <c r="J23" s="2025">
        <f t="shared" si="6"/>
        <v>571773</v>
      </c>
      <c r="K23" s="2022">
        <v>0</v>
      </c>
      <c r="L23" s="2026">
        <v>0</v>
      </c>
      <c r="M23" s="2279" t="s">
        <v>52</v>
      </c>
      <c r="N23" s="2194"/>
    </row>
    <row r="24" spans="1:14" ht="18.75" customHeight="1">
      <c r="A24" s="760" t="s">
        <v>348</v>
      </c>
      <c r="B24" s="2020">
        <v>7465000</v>
      </c>
      <c r="C24" s="2006">
        <v>6111000</v>
      </c>
      <c r="D24" s="2021">
        <f t="shared" si="7"/>
        <v>13576000</v>
      </c>
      <c r="E24" s="2020">
        <v>8951456</v>
      </c>
      <c r="F24" s="2006">
        <v>7063824</v>
      </c>
      <c r="G24" s="2021">
        <f t="shared" si="3"/>
        <v>16015280</v>
      </c>
      <c r="H24" s="2024">
        <f t="shared" si="5"/>
        <v>-1486456</v>
      </c>
      <c r="I24" s="2007">
        <f t="shared" si="5"/>
        <v>-952824</v>
      </c>
      <c r="J24" s="2025">
        <f t="shared" si="6"/>
        <v>-2439280</v>
      </c>
      <c r="K24" s="2022">
        <v>1544217</v>
      </c>
      <c r="L24" s="2026">
        <v>203146</v>
      </c>
      <c r="M24" s="2211" t="s">
        <v>51</v>
      </c>
      <c r="N24" s="2282"/>
    </row>
    <row r="25" spans="1:14" ht="18.75" customHeight="1">
      <c r="A25" s="760" t="s">
        <v>356</v>
      </c>
      <c r="B25" s="2020">
        <v>7865455</v>
      </c>
      <c r="C25" s="2006">
        <v>7910977</v>
      </c>
      <c r="D25" s="2021">
        <f t="shared" si="7"/>
        <v>15776432</v>
      </c>
      <c r="E25" s="2020">
        <v>3011432</v>
      </c>
      <c r="F25" s="2006">
        <v>3141146</v>
      </c>
      <c r="G25" s="2021">
        <f t="shared" si="3"/>
        <v>6152578</v>
      </c>
      <c r="H25" s="2024">
        <f t="shared" si="5"/>
        <v>4854023</v>
      </c>
      <c r="I25" s="2007">
        <f t="shared" si="5"/>
        <v>4769831</v>
      </c>
      <c r="J25" s="2025">
        <f t="shared" si="6"/>
        <v>9623854</v>
      </c>
      <c r="K25" s="2022"/>
      <c r="L25" s="2026"/>
      <c r="M25" s="2211" t="s">
        <v>50</v>
      </c>
      <c r="N25" s="2282"/>
    </row>
    <row r="26" spans="1:14" ht="18.75" customHeight="1">
      <c r="A26" s="2018">
        <v>2008</v>
      </c>
      <c r="B26" s="2022">
        <v>5543196</v>
      </c>
      <c r="C26" s="2008">
        <v>2525906</v>
      </c>
      <c r="D26" s="2021">
        <f t="shared" si="7"/>
        <v>8069102</v>
      </c>
      <c r="E26" s="2022">
        <v>5543196</v>
      </c>
      <c r="F26" s="2008">
        <v>2525906</v>
      </c>
      <c r="G26" s="2021">
        <f t="shared" si="3"/>
        <v>8069102</v>
      </c>
      <c r="H26" s="2024">
        <f t="shared" si="5"/>
        <v>0</v>
      </c>
      <c r="I26" s="2007">
        <f t="shared" si="5"/>
        <v>0</v>
      </c>
      <c r="J26" s="2025">
        <f t="shared" si="6"/>
        <v>0</v>
      </c>
      <c r="K26" s="2022">
        <v>1026464</v>
      </c>
      <c r="L26" s="2026">
        <v>513316</v>
      </c>
      <c r="M26" s="2211" t="s">
        <v>49</v>
      </c>
      <c r="N26" s="2282"/>
    </row>
    <row r="27" spans="1:14" ht="18.75" customHeight="1">
      <c r="A27" s="2018">
        <v>2009</v>
      </c>
      <c r="B27" s="2022">
        <v>13867524</v>
      </c>
      <c r="C27" s="2008">
        <v>0</v>
      </c>
      <c r="D27" s="2021">
        <f t="shared" si="7"/>
        <v>13867524</v>
      </c>
      <c r="E27" s="2022">
        <v>13731703</v>
      </c>
      <c r="F27" s="2008">
        <v>0</v>
      </c>
      <c r="G27" s="2021">
        <f t="shared" si="3"/>
        <v>13731703</v>
      </c>
      <c r="H27" s="2024">
        <f t="shared" si="5"/>
        <v>135821</v>
      </c>
      <c r="I27" s="2007">
        <f t="shared" si="5"/>
        <v>0</v>
      </c>
      <c r="J27" s="2025">
        <f t="shared" si="6"/>
        <v>135821</v>
      </c>
      <c r="K27" s="2022"/>
      <c r="L27" s="2026"/>
      <c r="M27" s="2211" t="s">
        <v>48</v>
      </c>
      <c r="N27" s="2282"/>
    </row>
    <row r="28" spans="1:14" ht="18.75" customHeight="1">
      <c r="A28" s="2018">
        <v>2010</v>
      </c>
      <c r="B28" s="2022">
        <v>21487307</v>
      </c>
      <c r="C28" s="2008">
        <v>0</v>
      </c>
      <c r="D28" s="2021">
        <f t="shared" si="7"/>
        <v>21487307</v>
      </c>
      <c r="E28" s="2022">
        <v>21487296</v>
      </c>
      <c r="F28" s="2008">
        <v>0</v>
      </c>
      <c r="G28" s="2021">
        <f t="shared" si="3"/>
        <v>21487296</v>
      </c>
      <c r="H28" s="2024">
        <f t="shared" si="5"/>
        <v>11</v>
      </c>
      <c r="I28" s="2007">
        <f t="shared" si="5"/>
        <v>0</v>
      </c>
      <c r="J28" s="2025">
        <f t="shared" si="6"/>
        <v>11</v>
      </c>
      <c r="K28" s="2022"/>
      <c r="L28" s="2026"/>
      <c r="M28" s="2277" t="s">
        <v>367</v>
      </c>
      <c r="N28" s="2278"/>
    </row>
    <row r="29" spans="1:14" ht="18.75" customHeight="1">
      <c r="A29" s="2018">
        <v>2011</v>
      </c>
      <c r="B29" s="2022">
        <v>22346799</v>
      </c>
      <c r="C29" s="2008">
        <v>0</v>
      </c>
      <c r="D29" s="2021">
        <f t="shared" si="7"/>
        <v>22346799</v>
      </c>
      <c r="E29" s="2022">
        <v>22482631</v>
      </c>
      <c r="F29" s="2008">
        <v>0</v>
      </c>
      <c r="G29" s="2021">
        <f t="shared" si="3"/>
        <v>22482631</v>
      </c>
      <c r="H29" s="2024">
        <f t="shared" si="5"/>
        <v>-135832</v>
      </c>
      <c r="I29" s="2007">
        <f t="shared" si="5"/>
        <v>0</v>
      </c>
      <c r="J29" s="2025">
        <f t="shared" si="6"/>
        <v>-135832</v>
      </c>
      <c r="K29" s="2022">
        <v>2072809</v>
      </c>
      <c r="L29" s="2026"/>
      <c r="M29" s="2277" t="s">
        <v>367</v>
      </c>
      <c r="N29" s="2278"/>
    </row>
    <row r="30" spans="1:14" ht="18.75" customHeight="1">
      <c r="A30" s="2041" t="s">
        <v>975</v>
      </c>
      <c r="B30" s="2048">
        <f>SUM(B20:B29)</f>
        <v>95852281</v>
      </c>
      <c r="C30" s="2048">
        <f aca="true" t="shared" si="8" ref="C30:J30">SUM(C20:C29)</f>
        <v>48091883</v>
      </c>
      <c r="D30" s="2048">
        <f t="shared" si="8"/>
        <v>133491164</v>
      </c>
      <c r="E30" s="2048">
        <f t="shared" si="8"/>
        <v>95355293</v>
      </c>
      <c r="F30" s="2048">
        <f t="shared" si="8"/>
        <v>34734740</v>
      </c>
      <c r="G30" s="2048">
        <f t="shared" si="8"/>
        <v>130090033</v>
      </c>
      <c r="H30" s="2048">
        <f t="shared" si="8"/>
        <v>496988</v>
      </c>
      <c r="I30" s="2048">
        <f t="shared" si="8"/>
        <v>13357143</v>
      </c>
      <c r="J30" s="2048">
        <f t="shared" si="8"/>
        <v>13854131</v>
      </c>
      <c r="K30" s="2049"/>
      <c r="L30" s="2050"/>
      <c r="M30" s="2051"/>
      <c r="N30" s="2052"/>
    </row>
    <row r="31" spans="1:14" ht="18.75" customHeight="1" thickBot="1">
      <c r="A31" s="2019" t="s">
        <v>100</v>
      </c>
      <c r="B31" s="2023">
        <f aca="true" t="shared" si="9" ref="B31:J31">SUM(B19:B28)</f>
        <v>85674482</v>
      </c>
      <c r="C31" s="2016">
        <f t="shared" si="9"/>
        <v>61340883</v>
      </c>
      <c r="D31" s="2017">
        <f t="shared" si="9"/>
        <v>136562365</v>
      </c>
      <c r="E31" s="2023">
        <f t="shared" si="9"/>
        <v>78733683</v>
      </c>
      <c r="F31" s="2016">
        <f t="shared" si="9"/>
        <v>40506299</v>
      </c>
      <c r="G31" s="2017">
        <f t="shared" si="9"/>
        <v>119239982</v>
      </c>
      <c r="H31" s="2023">
        <f t="shared" si="9"/>
        <v>6940799</v>
      </c>
      <c r="I31" s="2016">
        <f t="shared" si="9"/>
        <v>20834584</v>
      </c>
      <c r="J31" s="2017">
        <f t="shared" si="9"/>
        <v>27775383</v>
      </c>
      <c r="K31" s="2023">
        <f>SUM(K19:K30)</f>
        <v>4643490</v>
      </c>
      <c r="L31" s="2023">
        <f>SUM(L19:L30)</f>
        <v>716462</v>
      </c>
      <c r="M31" s="2039"/>
      <c r="N31" s="2040"/>
    </row>
    <row r="32" spans="1:14" ht="18.75" customHeight="1">
      <c r="A32" s="763"/>
      <c r="B32" s="2011"/>
      <c r="C32" s="2011"/>
      <c r="D32" s="2011"/>
      <c r="E32" s="2011"/>
      <c r="F32" s="2011"/>
      <c r="G32" s="2011"/>
      <c r="H32" s="2011"/>
      <c r="I32" s="2011"/>
      <c r="J32" s="2012"/>
      <c r="K32" s="2011"/>
      <c r="L32" s="2011"/>
      <c r="M32" s="1856"/>
      <c r="N32" s="1856"/>
    </row>
    <row r="33" spans="1:14" ht="18.75" customHeight="1">
      <c r="A33" s="763"/>
      <c r="B33" s="2011" t="s">
        <v>17</v>
      </c>
      <c r="C33" s="2011"/>
      <c r="D33" s="2011"/>
      <c r="E33" s="2011"/>
      <c r="F33" s="2011"/>
      <c r="G33" s="2011"/>
      <c r="H33" s="2011"/>
      <c r="I33" s="2011"/>
      <c r="J33" s="2012"/>
      <c r="K33" s="2011"/>
      <c r="L33" s="2011"/>
      <c r="M33" s="1856"/>
      <c r="N33" s="1856"/>
    </row>
    <row r="34" spans="1:14" ht="18.75" customHeight="1">
      <c r="A34" s="763"/>
      <c r="B34" s="2011" t="s">
        <v>61</v>
      </c>
      <c r="C34" s="2011"/>
      <c r="D34" s="2011"/>
      <c r="E34" s="2011"/>
      <c r="F34" s="2011"/>
      <c r="G34" s="2011"/>
      <c r="H34" s="2011"/>
      <c r="I34" s="2011"/>
      <c r="J34" s="2012"/>
      <c r="K34" s="2011"/>
      <c r="L34" s="2011"/>
      <c r="M34" s="1856"/>
      <c r="N34" s="1856"/>
    </row>
    <row r="35" spans="1:14" ht="18.75" customHeight="1">
      <c r="A35" s="763"/>
      <c r="B35" s="2011"/>
      <c r="C35" s="2011"/>
      <c r="D35" s="2011"/>
      <c r="E35" s="2011"/>
      <c r="F35" s="2011"/>
      <c r="G35" s="2011"/>
      <c r="H35" s="2011"/>
      <c r="I35" s="2011"/>
      <c r="J35" s="2012"/>
      <c r="K35" s="2011"/>
      <c r="L35" s="2011"/>
      <c r="M35" s="1856"/>
      <c r="N35" s="1856"/>
    </row>
    <row r="36" spans="1:14" ht="18.75" customHeight="1">
      <c r="A36" s="763"/>
      <c r="C36" s="2011"/>
      <c r="D36" s="2011"/>
      <c r="E36" s="2011"/>
      <c r="F36" s="2011"/>
      <c r="G36" s="2011"/>
      <c r="H36" s="2011"/>
      <c r="I36" s="2011"/>
      <c r="J36" s="2012"/>
      <c r="K36" s="2011"/>
      <c r="L36" s="2011"/>
      <c r="M36" s="1856"/>
      <c r="N36" s="1856"/>
    </row>
    <row r="37" spans="2:11" ht="18.75" customHeight="1">
      <c r="B37" s="1748" t="s">
        <v>111</v>
      </c>
      <c r="C37" s="2013" t="s">
        <v>18</v>
      </c>
      <c r="D37" s="2013"/>
      <c r="E37" s="2011"/>
      <c r="F37" s="2011"/>
      <c r="G37" s="2011"/>
      <c r="H37" s="764"/>
      <c r="I37" s="764" t="s">
        <v>112</v>
      </c>
      <c r="J37" s="765" t="s">
        <v>44</v>
      </c>
      <c r="K37" s="2011"/>
    </row>
    <row r="38" spans="2:12" ht="18.75" customHeight="1">
      <c r="B38" s="1747" t="s">
        <v>46</v>
      </c>
      <c r="C38" s="2011"/>
      <c r="D38" s="2011"/>
      <c r="E38" s="2011"/>
      <c r="F38" s="2011"/>
      <c r="G38" s="2011"/>
      <c r="H38" s="2011"/>
      <c r="I38" s="2011"/>
      <c r="J38" s="2011" t="s">
        <v>45</v>
      </c>
      <c r="K38" s="2011"/>
      <c r="L38" s="2001"/>
    </row>
    <row r="39" spans="2:14" ht="18.75" customHeight="1">
      <c r="B39" s="1747" t="s">
        <v>47</v>
      </c>
      <c r="C39" s="2011"/>
      <c r="D39" s="2011"/>
      <c r="E39" s="2011"/>
      <c r="F39" s="2011"/>
      <c r="G39" s="2011"/>
      <c r="H39" s="2011"/>
      <c r="I39" s="2011"/>
      <c r="J39" s="2011"/>
      <c r="K39" s="2011"/>
      <c r="L39" s="2001"/>
      <c r="M39" s="1856"/>
      <c r="N39" s="1856"/>
    </row>
    <row r="42" spans="2:14" ht="18.75" customHeight="1">
      <c r="B42" s="2014"/>
      <c r="C42" s="2000"/>
      <c r="D42" s="2000"/>
      <c r="E42" s="2014"/>
      <c r="F42" s="1905"/>
      <c r="G42" s="2014"/>
      <c r="H42" s="2014"/>
      <c r="I42" s="2014"/>
      <c r="J42" s="2015"/>
      <c r="K42" s="2014"/>
      <c r="L42" s="2014"/>
      <c r="M42" s="1950"/>
      <c r="N42" s="1950"/>
    </row>
    <row r="43" ht="18.75" customHeight="1">
      <c r="E43" s="1747"/>
    </row>
    <row r="44" ht="18.75" customHeight="1">
      <c r="E44" s="1747"/>
    </row>
  </sheetData>
  <sheetProtection/>
  <mergeCells count="18">
    <mergeCell ref="A10:A11"/>
    <mergeCell ref="M27:N27"/>
    <mergeCell ref="M26:N26"/>
    <mergeCell ref="M25:N25"/>
    <mergeCell ref="M24:N24"/>
    <mergeCell ref="M23:N23"/>
    <mergeCell ref="M17:N17"/>
    <mergeCell ref="M16:N16"/>
    <mergeCell ref="M28:N28"/>
    <mergeCell ref="M29:N29"/>
    <mergeCell ref="H10:J10"/>
    <mergeCell ref="K10:L10"/>
    <mergeCell ref="M15:N15"/>
    <mergeCell ref="M14:N14"/>
    <mergeCell ref="M22:N22"/>
    <mergeCell ref="M21:N21"/>
    <mergeCell ref="M20:N20"/>
    <mergeCell ref="M18:N18"/>
  </mergeCells>
  <printOptions horizontalCentered="1" verticalCentered="1"/>
  <pageMargins left="0.1968503937007874" right="0.7480314960629921" top="0.4724409448818898" bottom="0.7480314960629921" header="0" footer="0"/>
  <pageSetup horizontalDpi="600" verticalDpi="600" orientation="landscape" paperSize="14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4">
      <selection activeCell="I12" sqref="I12"/>
    </sheetView>
  </sheetViews>
  <sheetFormatPr defaultColWidth="11.421875" defaultRowHeight="12.75"/>
  <cols>
    <col min="1" max="1" width="12.1406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8" t="s">
        <v>194</v>
      </c>
    </row>
    <row r="7" spans="5:12" ht="15.75">
      <c r="E7"/>
      <c r="K7" s="7" t="s">
        <v>90</v>
      </c>
      <c r="L7" s="6" t="s">
        <v>192</v>
      </c>
    </row>
    <row r="8" spans="5:12" ht="15.75">
      <c r="E8"/>
      <c r="K8" s="7" t="s">
        <v>91</v>
      </c>
      <c r="L8" s="6" t="s">
        <v>193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330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175</v>
      </c>
      <c r="I10" s="15"/>
      <c r="J10" s="55"/>
      <c r="K10" s="17" t="s">
        <v>96</v>
      </c>
      <c r="L10" s="71"/>
      <c r="M10" s="20" t="s">
        <v>97</v>
      </c>
      <c r="N10" s="20"/>
    </row>
    <row r="11" spans="1:14" ht="19.5" customHeight="1" thickBot="1">
      <c r="A11" s="33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30" t="s">
        <v>98</v>
      </c>
      <c r="L11" s="143" t="s">
        <v>99</v>
      </c>
      <c r="M11" s="25" t="s">
        <v>101</v>
      </c>
      <c r="N11" s="24" t="s">
        <v>102</v>
      </c>
    </row>
    <row r="12" spans="1:14" s="32" customFormat="1" ht="19.5" customHeight="1">
      <c r="A12" s="332" t="s">
        <v>103</v>
      </c>
      <c r="B12" s="130">
        <v>0</v>
      </c>
      <c r="C12" s="27">
        <v>0</v>
      </c>
      <c r="D12" s="314">
        <f aca="true" t="shared" si="0" ref="D12:D18">B12+C12</f>
        <v>0</v>
      </c>
      <c r="E12" s="130">
        <v>0</v>
      </c>
      <c r="F12" s="27">
        <v>0</v>
      </c>
      <c r="G12" s="314">
        <f>+E12+F12</f>
        <v>0</v>
      </c>
      <c r="H12" s="251">
        <f aca="true" t="shared" si="1" ref="H12:I18">B12-E12</f>
        <v>0</v>
      </c>
      <c r="I12" s="28">
        <f t="shared" si="1"/>
        <v>0</v>
      </c>
      <c r="J12" s="252">
        <f aca="true" t="shared" si="2" ref="J12:J18">H12+I12</f>
        <v>0</v>
      </c>
      <c r="K12" s="323"/>
      <c r="L12" s="144"/>
      <c r="M12" s="196"/>
      <c r="N12" s="31"/>
    </row>
    <row r="13" spans="1:14" s="32" customFormat="1" ht="19.5" customHeight="1">
      <c r="A13" s="333" t="s">
        <v>104</v>
      </c>
      <c r="B13" s="130">
        <v>0</v>
      </c>
      <c r="C13" s="27">
        <v>0</v>
      </c>
      <c r="D13" s="314">
        <f t="shared" si="0"/>
        <v>0</v>
      </c>
      <c r="E13" s="130">
        <v>0</v>
      </c>
      <c r="F13" s="27">
        <v>0</v>
      </c>
      <c r="G13" s="314">
        <f aca="true" t="shared" si="3" ref="G13:G24">E13+F13</f>
        <v>0</v>
      </c>
      <c r="H13" s="251">
        <f t="shared" si="1"/>
        <v>0</v>
      </c>
      <c r="I13" s="28">
        <f t="shared" si="1"/>
        <v>0</v>
      </c>
      <c r="J13" s="252">
        <f t="shared" si="2"/>
        <v>0</v>
      </c>
      <c r="K13" s="323"/>
      <c r="L13" s="144"/>
      <c r="M13" s="147"/>
      <c r="N13" s="31"/>
    </row>
    <row r="14" spans="1:14" s="32" customFormat="1" ht="19.5" customHeight="1">
      <c r="A14" s="333" t="s">
        <v>105</v>
      </c>
      <c r="B14" s="130">
        <v>0</v>
      </c>
      <c r="C14" s="27">
        <v>0</v>
      </c>
      <c r="D14" s="314">
        <f t="shared" si="0"/>
        <v>0</v>
      </c>
      <c r="E14" s="130">
        <v>0</v>
      </c>
      <c r="F14" s="27">
        <v>0</v>
      </c>
      <c r="G14" s="314">
        <f t="shared" si="3"/>
        <v>0</v>
      </c>
      <c r="H14" s="251">
        <f t="shared" si="1"/>
        <v>0</v>
      </c>
      <c r="I14" s="28">
        <f t="shared" si="1"/>
        <v>0</v>
      </c>
      <c r="J14" s="252">
        <f t="shared" si="2"/>
        <v>0</v>
      </c>
      <c r="K14" s="323"/>
      <c r="L14" s="144"/>
      <c r="M14" s="147"/>
      <c r="N14" s="31"/>
    </row>
    <row r="15" spans="1:14" s="32" customFormat="1" ht="19.5" customHeight="1">
      <c r="A15" s="333">
        <v>1.998</v>
      </c>
      <c r="B15" s="130">
        <v>0</v>
      </c>
      <c r="C15" s="27">
        <v>0</v>
      </c>
      <c r="D15" s="314">
        <f t="shared" si="0"/>
        <v>0</v>
      </c>
      <c r="E15" s="130">
        <v>0</v>
      </c>
      <c r="F15" s="27">
        <v>0</v>
      </c>
      <c r="G15" s="314">
        <f>+E15+F15</f>
        <v>0</v>
      </c>
      <c r="H15" s="251">
        <f t="shared" si="1"/>
        <v>0</v>
      </c>
      <c r="I15" s="28">
        <f t="shared" si="1"/>
        <v>0</v>
      </c>
      <c r="J15" s="252">
        <f t="shared" si="2"/>
        <v>0</v>
      </c>
      <c r="K15" s="323"/>
      <c r="L15" s="144"/>
      <c r="M15" s="196"/>
      <c r="N15" s="31"/>
    </row>
    <row r="16" spans="1:14" s="32" customFormat="1" ht="19.5" customHeight="1">
      <c r="A16" s="333">
        <v>1.999</v>
      </c>
      <c r="B16" s="130">
        <v>1210000</v>
      </c>
      <c r="C16" s="27">
        <v>509000</v>
      </c>
      <c r="D16" s="314">
        <f t="shared" si="0"/>
        <v>1719000</v>
      </c>
      <c r="E16" s="130">
        <v>1210000</v>
      </c>
      <c r="F16" s="27">
        <v>509000</v>
      </c>
      <c r="G16" s="314">
        <f>+E16+F16</f>
        <v>1719000</v>
      </c>
      <c r="H16" s="251">
        <f t="shared" si="1"/>
        <v>0</v>
      </c>
      <c r="I16" s="28">
        <f t="shared" si="1"/>
        <v>0</v>
      </c>
      <c r="J16" s="252">
        <f t="shared" si="2"/>
        <v>0</v>
      </c>
      <c r="K16" s="323">
        <v>269933</v>
      </c>
      <c r="L16" s="144">
        <v>76</v>
      </c>
      <c r="M16" s="147" t="s">
        <v>600</v>
      </c>
      <c r="N16" s="31">
        <v>38985</v>
      </c>
    </row>
    <row r="17" spans="1:14" ht="19.5" customHeight="1">
      <c r="A17" s="222" t="s">
        <v>106</v>
      </c>
      <c r="B17" s="130">
        <v>0</v>
      </c>
      <c r="C17" s="27">
        <v>720000</v>
      </c>
      <c r="D17" s="314">
        <f t="shared" si="0"/>
        <v>720000</v>
      </c>
      <c r="E17" s="130">
        <v>0</v>
      </c>
      <c r="F17" s="27">
        <v>0</v>
      </c>
      <c r="G17" s="314">
        <f t="shared" si="3"/>
        <v>0</v>
      </c>
      <c r="H17" s="251">
        <f t="shared" si="1"/>
        <v>0</v>
      </c>
      <c r="I17" s="28">
        <f t="shared" si="1"/>
        <v>720000</v>
      </c>
      <c r="J17" s="252">
        <f t="shared" si="2"/>
        <v>720000</v>
      </c>
      <c r="K17" s="323"/>
      <c r="L17" s="144"/>
      <c r="M17" s="147" t="s">
        <v>601</v>
      </c>
      <c r="N17" s="31">
        <v>38985</v>
      </c>
    </row>
    <row r="18" spans="1:14" ht="19.5" customHeight="1">
      <c r="A18" s="222" t="s">
        <v>107</v>
      </c>
      <c r="B18" s="130">
        <v>0</v>
      </c>
      <c r="C18" s="27">
        <v>2276000</v>
      </c>
      <c r="D18" s="314">
        <f t="shared" si="0"/>
        <v>2276000</v>
      </c>
      <c r="E18" s="130">
        <v>0</v>
      </c>
      <c r="F18" s="27">
        <v>0</v>
      </c>
      <c r="G18" s="314">
        <f t="shared" si="3"/>
        <v>0</v>
      </c>
      <c r="H18" s="251">
        <f t="shared" si="1"/>
        <v>0</v>
      </c>
      <c r="I18" s="28">
        <f t="shared" si="1"/>
        <v>2276000</v>
      </c>
      <c r="J18" s="252">
        <f t="shared" si="2"/>
        <v>2276000</v>
      </c>
      <c r="K18" s="323">
        <v>44187</v>
      </c>
      <c r="L18" s="144"/>
      <c r="M18" s="147" t="s">
        <v>602</v>
      </c>
      <c r="N18" s="31">
        <v>38985</v>
      </c>
    </row>
    <row r="19" spans="1:14" ht="19.5" customHeight="1">
      <c r="A19" s="334" t="s">
        <v>108</v>
      </c>
      <c r="B19" s="226">
        <f>SUM(B12:B18)</f>
        <v>1210000</v>
      </c>
      <c r="C19" s="38">
        <f aca="true" t="shared" si="4" ref="C19:J19">SUM(C12:C18)</f>
        <v>3505000</v>
      </c>
      <c r="D19" s="241">
        <f t="shared" si="4"/>
        <v>4715000</v>
      </c>
      <c r="E19" s="226">
        <f t="shared" si="4"/>
        <v>1210000</v>
      </c>
      <c r="F19" s="38">
        <f t="shared" si="4"/>
        <v>509000</v>
      </c>
      <c r="G19" s="241">
        <f t="shared" si="4"/>
        <v>1719000</v>
      </c>
      <c r="H19" s="226">
        <f t="shared" si="4"/>
        <v>0</v>
      </c>
      <c r="I19" s="38">
        <f t="shared" si="4"/>
        <v>2996000</v>
      </c>
      <c r="J19" s="253">
        <f t="shared" si="4"/>
        <v>2996000</v>
      </c>
      <c r="K19" s="135">
        <f>SUM(K12:K18)</f>
        <v>314120</v>
      </c>
      <c r="L19" s="145">
        <f>SUM(L12:L18)</f>
        <v>76</v>
      </c>
      <c r="M19" s="147"/>
      <c r="N19" s="36"/>
    </row>
    <row r="20" spans="1:14" ht="19.5" customHeight="1">
      <c r="A20" s="222" t="s">
        <v>109</v>
      </c>
      <c r="B20" s="130">
        <v>1271000</v>
      </c>
      <c r="C20" s="27">
        <v>1844000</v>
      </c>
      <c r="D20" s="314">
        <f aca="true" t="shared" si="5" ref="D20:D25">B20+C20</f>
        <v>3115000</v>
      </c>
      <c r="E20" s="130">
        <v>887571</v>
      </c>
      <c r="F20" s="27">
        <v>1337384</v>
      </c>
      <c r="G20" s="314">
        <f t="shared" si="3"/>
        <v>2224955</v>
      </c>
      <c r="H20" s="251">
        <f aca="true" t="shared" si="6" ref="H20:I25">B20-E20</f>
        <v>383429</v>
      </c>
      <c r="I20" s="28">
        <f t="shared" si="6"/>
        <v>506616</v>
      </c>
      <c r="J20" s="252">
        <f aca="true" t="shared" si="7" ref="J20:J26">H20+I20</f>
        <v>890045</v>
      </c>
      <c r="K20" s="323"/>
      <c r="L20" s="144"/>
      <c r="M20" s="147" t="s">
        <v>603</v>
      </c>
      <c r="N20" s="31">
        <v>38985</v>
      </c>
    </row>
    <row r="21" spans="1:14" ht="19.5" customHeight="1">
      <c r="A21" s="222" t="s">
        <v>110</v>
      </c>
      <c r="B21" s="130">
        <v>1218000</v>
      </c>
      <c r="C21" s="27">
        <v>1781000</v>
      </c>
      <c r="D21" s="314">
        <f t="shared" si="5"/>
        <v>2999000</v>
      </c>
      <c r="E21" s="130">
        <v>1207104</v>
      </c>
      <c r="F21" s="27">
        <v>1828601</v>
      </c>
      <c r="G21" s="314">
        <f t="shared" si="3"/>
        <v>3035705</v>
      </c>
      <c r="H21" s="254">
        <f t="shared" si="6"/>
        <v>10896</v>
      </c>
      <c r="I21" s="28">
        <f t="shared" si="6"/>
        <v>-47601</v>
      </c>
      <c r="J21" s="252">
        <f t="shared" si="7"/>
        <v>-36705</v>
      </c>
      <c r="K21" s="323"/>
      <c r="L21" s="144"/>
      <c r="M21" s="147" t="s">
        <v>604</v>
      </c>
      <c r="N21" s="31">
        <v>38985</v>
      </c>
    </row>
    <row r="22" spans="1:14" ht="19.5" customHeight="1">
      <c r="A22" s="223" t="s">
        <v>140</v>
      </c>
      <c r="B22" s="130">
        <v>0</v>
      </c>
      <c r="C22" s="27">
        <v>2221000</v>
      </c>
      <c r="D22" s="314">
        <f t="shared" si="5"/>
        <v>2221000</v>
      </c>
      <c r="E22" s="130">
        <v>394325</v>
      </c>
      <c r="F22" s="27">
        <v>1992304</v>
      </c>
      <c r="G22" s="314">
        <f>E22+F22</f>
        <v>2386629</v>
      </c>
      <c r="H22" s="254">
        <f t="shared" si="6"/>
        <v>-394325</v>
      </c>
      <c r="I22" s="28">
        <f t="shared" si="6"/>
        <v>228696</v>
      </c>
      <c r="J22" s="252">
        <f t="shared" si="7"/>
        <v>-165629</v>
      </c>
      <c r="K22" s="323">
        <v>1605453</v>
      </c>
      <c r="L22" s="144"/>
      <c r="M22" s="147" t="s">
        <v>605</v>
      </c>
      <c r="N22" s="31">
        <v>38985</v>
      </c>
    </row>
    <row r="23" spans="1:14" ht="19.5" customHeight="1">
      <c r="A23" s="223" t="s">
        <v>141</v>
      </c>
      <c r="B23" s="130">
        <v>1216000</v>
      </c>
      <c r="C23" s="27">
        <v>894000</v>
      </c>
      <c r="D23" s="314">
        <f t="shared" si="5"/>
        <v>2110000</v>
      </c>
      <c r="E23" s="130">
        <v>0</v>
      </c>
      <c r="F23" s="27">
        <v>0</v>
      </c>
      <c r="G23" s="314">
        <f t="shared" si="3"/>
        <v>0</v>
      </c>
      <c r="H23" s="254">
        <f t="shared" si="6"/>
        <v>1216000</v>
      </c>
      <c r="I23" s="28">
        <f t="shared" si="6"/>
        <v>894000</v>
      </c>
      <c r="J23" s="252">
        <f t="shared" si="7"/>
        <v>2110000</v>
      </c>
      <c r="K23" s="323"/>
      <c r="L23" s="144"/>
      <c r="M23" s="847"/>
      <c r="N23" s="41"/>
    </row>
    <row r="24" spans="1:14" ht="19.5" customHeight="1">
      <c r="A24" s="223" t="s">
        <v>348</v>
      </c>
      <c r="B24" s="130">
        <v>0</v>
      </c>
      <c r="C24" s="27">
        <v>0</v>
      </c>
      <c r="D24" s="314">
        <f t="shared" si="5"/>
        <v>0</v>
      </c>
      <c r="E24" s="130">
        <v>0</v>
      </c>
      <c r="F24" s="27">
        <v>0</v>
      </c>
      <c r="G24" s="314">
        <f t="shared" si="3"/>
        <v>0</v>
      </c>
      <c r="H24" s="254">
        <f t="shared" si="6"/>
        <v>0</v>
      </c>
      <c r="I24" s="28">
        <f t="shared" si="6"/>
        <v>0</v>
      </c>
      <c r="J24" s="252">
        <f t="shared" si="7"/>
        <v>0</v>
      </c>
      <c r="K24" s="323"/>
      <c r="L24" s="144"/>
      <c r="M24" s="847"/>
      <c r="N24" s="41"/>
    </row>
    <row r="25" spans="1:14" ht="19.5" customHeight="1">
      <c r="A25" s="223" t="s">
        <v>356</v>
      </c>
      <c r="B25" s="130">
        <v>3085162</v>
      </c>
      <c r="C25" s="27">
        <v>0</v>
      </c>
      <c r="D25" s="314">
        <f t="shared" si="5"/>
        <v>3085162</v>
      </c>
      <c r="E25" s="130">
        <v>0</v>
      </c>
      <c r="F25" s="27">
        <v>0</v>
      </c>
      <c r="G25" s="314">
        <f>E25+F25</f>
        <v>0</v>
      </c>
      <c r="H25" s="254">
        <f t="shared" si="6"/>
        <v>3085162</v>
      </c>
      <c r="I25" s="28">
        <f t="shared" si="6"/>
        <v>0</v>
      </c>
      <c r="J25" s="252">
        <f t="shared" si="7"/>
        <v>3085162</v>
      </c>
      <c r="K25" s="323"/>
      <c r="L25" s="144"/>
      <c r="M25" s="2283" t="s">
        <v>367</v>
      </c>
      <c r="N25" s="2284"/>
    </row>
    <row r="26" spans="1:14" ht="19.5" customHeight="1">
      <c r="A26" s="223" t="s">
        <v>357</v>
      </c>
      <c r="B26" s="130">
        <v>0</v>
      </c>
      <c r="C26" s="27">
        <v>0</v>
      </c>
      <c r="D26" s="314">
        <v>0</v>
      </c>
      <c r="E26" s="130">
        <v>0</v>
      </c>
      <c r="F26" s="27">
        <v>0</v>
      </c>
      <c r="G26" s="314">
        <v>0</v>
      </c>
      <c r="H26" s="254">
        <v>0</v>
      </c>
      <c r="I26" s="28">
        <v>0</v>
      </c>
      <c r="J26" s="252">
        <f t="shared" si="7"/>
        <v>0</v>
      </c>
      <c r="K26" s="323"/>
      <c r="L26" s="144"/>
      <c r="M26" s="847"/>
      <c r="N26" s="41"/>
    </row>
    <row r="27" spans="1:14" ht="19.5" customHeight="1">
      <c r="A27" s="223" t="s">
        <v>384</v>
      </c>
      <c r="B27" s="130">
        <v>0</v>
      </c>
      <c r="C27" s="27">
        <v>0</v>
      </c>
      <c r="D27" s="314">
        <v>0</v>
      </c>
      <c r="E27" s="130">
        <v>0</v>
      </c>
      <c r="F27" s="27">
        <v>0</v>
      </c>
      <c r="G27" s="314">
        <v>0</v>
      </c>
      <c r="H27" s="254">
        <v>0</v>
      </c>
      <c r="I27" s="28">
        <v>0</v>
      </c>
      <c r="J27" s="252">
        <v>0</v>
      </c>
      <c r="K27" s="323"/>
      <c r="L27" s="144"/>
      <c r="M27" s="847"/>
      <c r="N27" s="41"/>
    </row>
    <row r="28" spans="1:14" ht="19.5" customHeight="1">
      <c r="A28" s="335">
        <v>2010</v>
      </c>
      <c r="B28" s="130">
        <v>0</v>
      </c>
      <c r="C28" s="27">
        <v>0</v>
      </c>
      <c r="D28" s="314">
        <v>0</v>
      </c>
      <c r="E28" s="130">
        <v>0</v>
      </c>
      <c r="F28" s="27">
        <v>0</v>
      </c>
      <c r="G28" s="314">
        <v>0</v>
      </c>
      <c r="H28" s="254">
        <v>0</v>
      </c>
      <c r="I28" s="28">
        <v>0</v>
      </c>
      <c r="J28" s="252">
        <v>0</v>
      </c>
      <c r="K28" s="323"/>
      <c r="L28" s="144"/>
      <c r="M28" s="847"/>
      <c r="N28" s="41"/>
    </row>
    <row r="29" spans="1:14" ht="19.5" customHeight="1">
      <c r="A29" s="500" t="s">
        <v>108</v>
      </c>
      <c r="B29" s="226">
        <f>SUM(B20:B28)</f>
        <v>6790162</v>
      </c>
      <c r="C29" s="38">
        <f aca="true" t="shared" si="8" ref="C29:K29">SUM(C20:C28)</f>
        <v>6740000</v>
      </c>
      <c r="D29" s="241">
        <f t="shared" si="8"/>
        <v>13530162</v>
      </c>
      <c r="E29" s="226">
        <f t="shared" si="8"/>
        <v>2489000</v>
      </c>
      <c r="F29" s="38">
        <f t="shared" si="8"/>
        <v>5158289</v>
      </c>
      <c r="G29" s="241">
        <f t="shared" si="8"/>
        <v>7647289</v>
      </c>
      <c r="H29" s="226">
        <f t="shared" si="8"/>
        <v>4301162</v>
      </c>
      <c r="I29" s="38">
        <f t="shared" si="8"/>
        <v>1581711</v>
      </c>
      <c r="J29" s="241">
        <f t="shared" si="8"/>
        <v>5882873</v>
      </c>
      <c r="K29" s="135">
        <f t="shared" si="8"/>
        <v>1605453</v>
      </c>
      <c r="L29" s="144"/>
      <c r="M29" s="847"/>
      <c r="N29" s="41"/>
    </row>
    <row r="30" spans="1:14" ht="20.25" customHeight="1" thickBot="1">
      <c r="A30" s="336" t="s">
        <v>100</v>
      </c>
      <c r="B30" s="227">
        <f aca="true" t="shared" si="9" ref="B30:K30">SUM(B19:B28)</f>
        <v>8000162</v>
      </c>
      <c r="C30" s="201">
        <f t="shared" si="9"/>
        <v>10245000</v>
      </c>
      <c r="D30" s="202">
        <f t="shared" si="9"/>
        <v>18245162</v>
      </c>
      <c r="E30" s="227">
        <f t="shared" si="9"/>
        <v>3699000</v>
      </c>
      <c r="F30" s="201">
        <f t="shared" si="9"/>
        <v>5667289</v>
      </c>
      <c r="G30" s="202">
        <f t="shared" si="9"/>
        <v>9366289</v>
      </c>
      <c r="H30" s="227">
        <f t="shared" si="9"/>
        <v>4301162</v>
      </c>
      <c r="I30" s="201">
        <f t="shared" si="9"/>
        <v>4577711</v>
      </c>
      <c r="J30" s="202">
        <f t="shared" si="9"/>
        <v>8878873</v>
      </c>
      <c r="K30" s="217">
        <f t="shared" si="9"/>
        <v>1919573</v>
      </c>
      <c r="L30" s="204">
        <f>SUM(L19:L28)</f>
        <v>76</v>
      </c>
      <c r="M30" s="227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66" t="s">
        <v>111</v>
      </c>
      <c r="C36" s="47" t="s">
        <v>599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2:12" ht="15">
      <c r="B37" s="8" t="s">
        <v>394</v>
      </c>
      <c r="C37" s="49"/>
      <c r="D37" s="49"/>
      <c r="E37" s="49"/>
      <c r="F37" s="49"/>
      <c r="G37" s="49"/>
      <c r="H37" s="49"/>
      <c r="I37" s="49"/>
      <c r="J37" s="49"/>
      <c r="K37" s="49"/>
      <c r="L37" s="60" t="s">
        <v>113</v>
      </c>
    </row>
    <row r="38" spans="2:14" ht="15">
      <c r="B38" t="s">
        <v>598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1" spans="3:14" ht="18"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spans="2:5" ht="12.75">
      <c r="B42" s="51"/>
      <c r="E42"/>
    </row>
    <row r="43" ht="12.75">
      <c r="E43"/>
    </row>
  </sheetData>
  <sheetProtection/>
  <mergeCells count="1">
    <mergeCell ref="M25:N25"/>
  </mergeCells>
  <printOptions horizontalCentered="1"/>
  <pageMargins left="0.35433070866141736" right="0.75" top="0.7874015748031497" bottom="1" header="0" footer="0"/>
  <pageSetup horizontalDpi="600" verticalDpi="600" orientation="landscape" paperSize="14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3"/>
  <sheetViews>
    <sheetView zoomScalePageLayoutView="0" workbookViewId="0" topLeftCell="A22">
      <selection activeCell="A26" sqref="A26"/>
    </sheetView>
  </sheetViews>
  <sheetFormatPr defaultColWidth="11.421875" defaultRowHeight="12.75"/>
  <cols>
    <col min="1" max="1" width="12.85156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7.4218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196</v>
      </c>
      <c r="L6" s="68" t="s">
        <v>197</v>
      </c>
    </row>
    <row r="7" spans="5:12" ht="15.75">
      <c r="E7"/>
      <c r="K7" s="7" t="s">
        <v>90</v>
      </c>
      <c r="L7" s="68" t="s">
        <v>552</v>
      </c>
    </row>
    <row r="8" spans="5:12" ht="15.75">
      <c r="E8"/>
      <c r="K8" s="7" t="s">
        <v>91</v>
      </c>
      <c r="L8" s="68" t="s">
        <v>195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330" t="s">
        <v>92</v>
      </c>
      <c r="B10" s="14" t="s">
        <v>93</v>
      </c>
      <c r="C10" s="15"/>
      <c r="D10" s="16"/>
      <c r="E10" s="15" t="s">
        <v>94</v>
      </c>
      <c r="F10" s="15"/>
      <c r="G10" s="15"/>
      <c r="H10" s="14" t="s">
        <v>175</v>
      </c>
      <c r="I10" s="15"/>
      <c r="J10" s="55"/>
      <c r="K10" s="238" t="s">
        <v>96</v>
      </c>
      <c r="L10" s="18"/>
      <c r="M10" s="20" t="s">
        <v>97</v>
      </c>
      <c r="N10" s="20"/>
    </row>
    <row r="11" spans="1:14" ht="19.5" customHeight="1" thickBot="1">
      <c r="A11" s="331"/>
      <c r="B11" s="22" t="s">
        <v>98</v>
      </c>
      <c r="C11" s="23" t="s">
        <v>99</v>
      </c>
      <c r="D11" s="24" t="s">
        <v>100</v>
      </c>
      <c r="E11" s="133" t="s">
        <v>98</v>
      </c>
      <c r="F11" s="23" t="s">
        <v>99</v>
      </c>
      <c r="G11" s="116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332" t="s">
        <v>103</v>
      </c>
      <c r="B12" s="130">
        <v>0</v>
      </c>
      <c r="C12" s="27">
        <v>0</v>
      </c>
      <c r="D12" s="314">
        <f aca="true" t="shared" si="0" ref="D12:D30">B12+C12</f>
        <v>0</v>
      </c>
      <c r="E12" s="134">
        <v>0</v>
      </c>
      <c r="F12" s="27">
        <v>0</v>
      </c>
      <c r="G12" s="249">
        <f>+E12+F12</f>
        <v>0</v>
      </c>
      <c r="H12" s="251">
        <f aca="true" t="shared" si="1" ref="H12:I18">B12-E12</f>
        <v>0</v>
      </c>
      <c r="I12" s="28">
        <f t="shared" si="1"/>
        <v>0</v>
      </c>
      <c r="J12" s="252">
        <f aca="true" t="shared" si="2" ref="J12:J17">H12+I12</f>
        <v>0</v>
      </c>
      <c r="K12" s="239"/>
      <c r="L12" s="240"/>
      <c r="M12" s="196"/>
      <c r="N12" s="31"/>
    </row>
    <row r="13" spans="1:14" s="32" customFormat="1" ht="19.5" customHeight="1">
      <c r="A13" s="333" t="s">
        <v>104</v>
      </c>
      <c r="B13" s="130">
        <v>0</v>
      </c>
      <c r="C13" s="27">
        <v>0</v>
      </c>
      <c r="D13" s="314">
        <f t="shared" si="0"/>
        <v>0</v>
      </c>
      <c r="E13" s="134">
        <v>0</v>
      </c>
      <c r="F13" s="27">
        <v>0</v>
      </c>
      <c r="G13" s="249">
        <f aca="true" t="shared" si="3" ref="G13:G30">+E13+F13</f>
        <v>0</v>
      </c>
      <c r="H13" s="251">
        <f t="shared" si="1"/>
        <v>0</v>
      </c>
      <c r="I13" s="28">
        <f t="shared" si="1"/>
        <v>0</v>
      </c>
      <c r="J13" s="252">
        <f t="shared" si="2"/>
        <v>0</v>
      </c>
      <c r="K13" s="239"/>
      <c r="L13" s="240"/>
      <c r="M13" s="147" t="s">
        <v>555</v>
      </c>
      <c r="N13" s="31" t="s">
        <v>554</v>
      </c>
    </row>
    <row r="14" spans="1:14" s="32" customFormat="1" ht="19.5" customHeight="1">
      <c r="A14" s="333" t="s">
        <v>105</v>
      </c>
      <c r="B14" s="130">
        <v>0</v>
      </c>
      <c r="C14" s="27">
        <v>0</v>
      </c>
      <c r="D14" s="314">
        <f t="shared" si="0"/>
        <v>0</v>
      </c>
      <c r="E14" s="134">
        <v>0</v>
      </c>
      <c r="F14" s="27">
        <v>0</v>
      </c>
      <c r="G14" s="249">
        <f t="shared" si="3"/>
        <v>0</v>
      </c>
      <c r="H14" s="251">
        <f t="shared" si="1"/>
        <v>0</v>
      </c>
      <c r="I14" s="28">
        <f t="shared" si="1"/>
        <v>0</v>
      </c>
      <c r="J14" s="252">
        <f t="shared" si="2"/>
        <v>0</v>
      </c>
      <c r="K14" s="239"/>
      <c r="L14" s="240"/>
      <c r="M14" s="147" t="s">
        <v>553</v>
      </c>
      <c r="N14" s="31" t="s">
        <v>554</v>
      </c>
    </row>
    <row r="15" spans="1:14" s="32" customFormat="1" ht="19.5" customHeight="1">
      <c r="A15" s="333">
        <v>1.998</v>
      </c>
      <c r="B15" s="130">
        <v>744000</v>
      </c>
      <c r="C15" s="27">
        <v>583000</v>
      </c>
      <c r="D15" s="314">
        <f t="shared" si="0"/>
        <v>1327000</v>
      </c>
      <c r="E15" s="134">
        <v>0</v>
      </c>
      <c r="F15" s="27">
        <v>0</v>
      </c>
      <c r="G15" s="249">
        <f t="shared" si="3"/>
        <v>0</v>
      </c>
      <c r="H15" s="251">
        <f t="shared" si="1"/>
        <v>744000</v>
      </c>
      <c r="I15" s="28">
        <f t="shared" si="1"/>
        <v>583000</v>
      </c>
      <c r="J15" s="252">
        <f>H15+I15</f>
        <v>1327000</v>
      </c>
      <c r="K15" s="239"/>
      <c r="L15" s="240"/>
      <c r="M15" s="196" t="s">
        <v>556</v>
      </c>
      <c r="N15" s="31" t="s">
        <v>554</v>
      </c>
    </row>
    <row r="16" spans="1:14" s="32" customFormat="1" ht="19.5" customHeight="1">
      <c r="A16" s="333">
        <v>1.999</v>
      </c>
      <c r="B16" s="130">
        <v>856000</v>
      </c>
      <c r="C16" s="27">
        <v>670000</v>
      </c>
      <c r="D16" s="314">
        <f t="shared" si="0"/>
        <v>1526000</v>
      </c>
      <c r="E16" s="134">
        <v>0</v>
      </c>
      <c r="F16" s="27">
        <v>0</v>
      </c>
      <c r="G16" s="249">
        <f t="shared" si="3"/>
        <v>0</v>
      </c>
      <c r="H16" s="251">
        <f t="shared" si="1"/>
        <v>856000</v>
      </c>
      <c r="I16" s="28">
        <f t="shared" si="1"/>
        <v>670000</v>
      </c>
      <c r="J16" s="252">
        <f>H16+I16</f>
        <v>1526000</v>
      </c>
      <c r="K16" s="239"/>
      <c r="L16" s="240"/>
      <c r="M16" s="196" t="s">
        <v>557</v>
      </c>
      <c r="N16" s="31" t="s">
        <v>554</v>
      </c>
    </row>
    <row r="17" spans="1:14" ht="19.5" customHeight="1">
      <c r="A17" s="222" t="s">
        <v>106</v>
      </c>
      <c r="B17" s="130">
        <v>856000</v>
      </c>
      <c r="C17" s="27">
        <v>670000</v>
      </c>
      <c r="D17" s="314">
        <f t="shared" si="0"/>
        <v>1526000</v>
      </c>
      <c r="E17" s="134">
        <v>0</v>
      </c>
      <c r="F17" s="27">
        <v>0</v>
      </c>
      <c r="G17" s="249">
        <f t="shared" si="3"/>
        <v>0</v>
      </c>
      <c r="H17" s="251">
        <f t="shared" si="1"/>
        <v>856000</v>
      </c>
      <c r="I17" s="28">
        <f t="shared" si="1"/>
        <v>670000</v>
      </c>
      <c r="J17" s="252">
        <f t="shared" si="2"/>
        <v>1526000</v>
      </c>
      <c r="K17" s="239"/>
      <c r="L17" s="240"/>
      <c r="M17" s="196" t="s">
        <v>558</v>
      </c>
      <c r="N17" s="31" t="s">
        <v>554</v>
      </c>
    </row>
    <row r="18" spans="1:14" ht="19.5" customHeight="1">
      <c r="A18" s="222" t="s">
        <v>107</v>
      </c>
      <c r="B18" s="130">
        <v>0</v>
      </c>
      <c r="C18" s="27">
        <v>0</v>
      </c>
      <c r="D18" s="314">
        <f t="shared" si="0"/>
        <v>0</v>
      </c>
      <c r="E18" s="134">
        <v>0</v>
      </c>
      <c r="F18" s="27">
        <v>0</v>
      </c>
      <c r="G18" s="249">
        <f t="shared" si="3"/>
        <v>0</v>
      </c>
      <c r="H18" s="251">
        <f t="shared" si="1"/>
        <v>0</v>
      </c>
      <c r="I18" s="28">
        <f t="shared" si="1"/>
        <v>0</v>
      </c>
      <c r="J18" s="252">
        <f>H18+I18</f>
        <v>0</v>
      </c>
      <c r="K18" s="239"/>
      <c r="L18" s="240"/>
      <c r="M18" s="147" t="s">
        <v>559</v>
      </c>
      <c r="N18" s="31" t="s">
        <v>554</v>
      </c>
    </row>
    <row r="19" spans="1:14" ht="19.5" customHeight="1">
      <c r="A19" s="334" t="s">
        <v>108</v>
      </c>
      <c r="B19" s="226">
        <f>SUM(B12:B18)</f>
        <v>2456000</v>
      </c>
      <c r="C19" s="38">
        <f aca="true" t="shared" si="4" ref="C19:J19">SUM(C12:C18)</f>
        <v>1923000</v>
      </c>
      <c r="D19" s="314">
        <f t="shared" si="0"/>
        <v>4379000</v>
      </c>
      <c r="E19" s="135">
        <f t="shared" si="4"/>
        <v>0</v>
      </c>
      <c r="F19" s="38">
        <f t="shared" si="4"/>
        <v>0</v>
      </c>
      <c r="G19" s="249">
        <f t="shared" si="3"/>
        <v>0</v>
      </c>
      <c r="H19" s="226">
        <f t="shared" si="4"/>
        <v>2456000</v>
      </c>
      <c r="I19" s="38">
        <f t="shared" si="4"/>
        <v>1923000</v>
      </c>
      <c r="J19" s="253">
        <f t="shared" si="4"/>
        <v>4379000</v>
      </c>
      <c r="K19" s="226">
        <f>SUM(K12:K18)</f>
        <v>0</v>
      </c>
      <c r="L19" s="241">
        <f>SUM(L12:L18)</f>
        <v>0</v>
      </c>
      <c r="M19" s="147"/>
      <c r="N19" s="36"/>
    </row>
    <row r="20" spans="1:14" ht="19.5" customHeight="1">
      <c r="A20" s="222" t="s">
        <v>109</v>
      </c>
      <c r="B20" s="130">
        <v>0</v>
      </c>
      <c r="C20" s="27">
        <v>0</v>
      </c>
      <c r="D20" s="314">
        <f t="shared" si="0"/>
        <v>0</v>
      </c>
      <c r="E20" s="134">
        <v>0</v>
      </c>
      <c r="F20" s="27">
        <v>0</v>
      </c>
      <c r="G20" s="249">
        <f t="shared" si="3"/>
        <v>0</v>
      </c>
      <c r="H20" s="251">
        <f aca="true" t="shared" si="5" ref="H20:I26">B20-E20</f>
        <v>0</v>
      </c>
      <c r="I20" s="28">
        <f t="shared" si="5"/>
        <v>0</v>
      </c>
      <c r="J20" s="252">
        <f aca="true" t="shared" si="6" ref="J20:J28">H20+I20</f>
        <v>0</v>
      </c>
      <c r="K20" s="239"/>
      <c r="L20" s="240"/>
      <c r="M20" s="147" t="s">
        <v>560</v>
      </c>
      <c r="N20" s="31" t="s">
        <v>554</v>
      </c>
    </row>
    <row r="21" spans="1:14" ht="19.5" customHeight="1">
      <c r="A21" s="222" t="s">
        <v>110</v>
      </c>
      <c r="B21" s="130">
        <v>0</v>
      </c>
      <c r="C21" s="27">
        <v>0</v>
      </c>
      <c r="D21" s="314">
        <f t="shared" si="0"/>
        <v>0</v>
      </c>
      <c r="E21" s="134">
        <v>0</v>
      </c>
      <c r="F21" s="27">
        <v>0</v>
      </c>
      <c r="G21" s="249">
        <f t="shared" si="3"/>
        <v>0</v>
      </c>
      <c r="H21" s="254">
        <f t="shared" si="5"/>
        <v>0</v>
      </c>
      <c r="I21" s="28">
        <f t="shared" si="5"/>
        <v>0</v>
      </c>
      <c r="J21" s="252">
        <f t="shared" si="6"/>
        <v>0</v>
      </c>
      <c r="K21" s="239"/>
      <c r="L21" s="240"/>
      <c r="M21" s="147" t="s">
        <v>561</v>
      </c>
      <c r="N21" s="31" t="s">
        <v>554</v>
      </c>
    </row>
    <row r="22" spans="1:14" ht="19.5" customHeight="1">
      <c r="A22" s="223" t="s">
        <v>140</v>
      </c>
      <c r="B22" s="130">
        <v>0</v>
      </c>
      <c r="C22" s="27">
        <v>0</v>
      </c>
      <c r="D22" s="314">
        <f t="shared" si="0"/>
        <v>0</v>
      </c>
      <c r="E22" s="134">
        <v>0</v>
      </c>
      <c r="F22" s="27">
        <v>0</v>
      </c>
      <c r="G22" s="249">
        <f t="shared" si="3"/>
        <v>0</v>
      </c>
      <c r="H22" s="254">
        <f t="shared" si="5"/>
        <v>0</v>
      </c>
      <c r="I22" s="28">
        <f t="shared" si="5"/>
        <v>0</v>
      </c>
      <c r="J22" s="252">
        <f t="shared" si="6"/>
        <v>0</v>
      </c>
      <c r="K22" s="239"/>
      <c r="L22" s="240"/>
      <c r="M22" s="147" t="s">
        <v>562</v>
      </c>
      <c r="N22" s="31" t="s">
        <v>554</v>
      </c>
    </row>
    <row r="23" spans="1:14" ht="19.5" customHeight="1">
      <c r="A23" s="223" t="s">
        <v>141</v>
      </c>
      <c r="B23" s="130">
        <v>850000</v>
      </c>
      <c r="C23" s="27">
        <v>0</v>
      </c>
      <c r="D23" s="314">
        <f t="shared" si="0"/>
        <v>850000</v>
      </c>
      <c r="E23" s="134">
        <v>1565199</v>
      </c>
      <c r="F23" s="27">
        <v>1923000</v>
      </c>
      <c r="G23" s="249">
        <f t="shared" si="3"/>
        <v>3488199</v>
      </c>
      <c r="H23" s="254">
        <f t="shared" si="5"/>
        <v>-715199</v>
      </c>
      <c r="I23" s="28">
        <f t="shared" si="5"/>
        <v>-1923000</v>
      </c>
      <c r="J23" s="252">
        <f t="shared" si="6"/>
        <v>-2638199</v>
      </c>
      <c r="K23" s="239"/>
      <c r="L23" s="240">
        <v>1896320</v>
      </c>
      <c r="M23" s="147">
        <v>9579</v>
      </c>
      <c r="N23" s="31" t="s">
        <v>554</v>
      </c>
    </row>
    <row r="24" spans="1:14" ht="19.5" customHeight="1">
      <c r="A24" s="223" t="s">
        <v>348</v>
      </c>
      <c r="B24" s="130">
        <v>968000</v>
      </c>
      <c r="C24" s="27">
        <v>0</v>
      </c>
      <c r="D24" s="314">
        <f t="shared" si="0"/>
        <v>968000</v>
      </c>
      <c r="E24" s="134">
        <v>85637</v>
      </c>
      <c r="F24" s="27">
        <v>0</v>
      </c>
      <c r="G24" s="249">
        <f t="shared" si="3"/>
        <v>85637</v>
      </c>
      <c r="H24" s="254">
        <f t="shared" si="5"/>
        <v>882363</v>
      </c>
      <c r="I24" s="28">
        <f t="shared" si="5"/>
        <v>0</v>
      </c>
      <c r="J24" s="252">
        <f t="shared" si="6"/>
        <v>882363</v>
      </c>
      <c r="K24" s="239"/>
      <c r="L24" s="240"/>
      <c r="M24" s="2287" t="s">
        <v>367</v>
      </c>
      <c r="N24" s="2194"/>
    </row>
    <row r="25" spans="1:14" ht="19.5" customHeight="1">
      <c r="A25" s="223" t="s">
        <v>356</v>
      </c>
      <c r="B25" s="130">
        <v>0</v>
      </c>
      <c r="C25" s="27">
        <v>0</v>
      </c>
      <c r="D25" s="314">
        <f t="shared" si="0"/>
        <v>0</v>
      </c>
      <c r="E25" s="134">
        <v>0</v>
      </c>
      <c r="F25" s="27">
        <v>221184</v>
      </c>
      <c r="G25" s="249">
        <f t="shared" si="3"/>
        <v>221184</v>
      </c>
      <c r="H25" s="254">
        <f t="shared" si="5"/>
        <v>0</v>
      </c>
      <c r="I25" s="28">
        <f t="shared" si="5"/>
        <v>-221184</v>
      </c>
      <c r="J25" s="252">
        <f t="shared" si="6"/>
        <v>-221184</v>
      </c>
      <c r="K25" s="239"/>
      <c r="L25" s="240"/>
      <c r="M25" s="2287" t="s">
        <v>367</v>
      </c>
      <c r="N25" s="2194"/>
    </row>
    <row r="26" spans="1:14" ht="19.5" customHeight="1">
      <c r="A26" s="223" t="s">
        <v>357</v>
      </c>
      <c r="B26" s="130">
        <v>0</v>
      </c>
      <c r="C26" s="27">
        <v>274825</v>
      </c>
      <c r="D26" s="314">
        <f t="shared" si="0"/>
        <v>274825</v>
      </c>
      <c r="E26" s="134">
        <v>0</v>
      </c>
      <c r="F26" s="27">
        <v>0</v>
      </c>
      <c r="G26" s="249">
        <f t="shared" si="3"/>
        <v>0</v>
      </c>
      <c r="H26" s="254">
        <f t="shared" si="5"/>
        <v>0</v>
      </c>
      <c r="I26" s="28">
        <f t="shared" si="5"/>
        <v>274825</v>
      </c>
      <c r="J26" s="252">
        <f t="shared" si="6"/>
        <v>274825</v>
      </c>
      <c r="K26" s="239"/>
      <c r="L26" s="240"/>
      <c r="M26" s="2287" t="s">
        <v>367</v>
      </c>
      <c r="N26" s="2194"/>
    </row>
    <row r="27" spans="1:14" ht="19.5" customHeight="1">
      <c r="A27" s="320" t="s">
        <v>384</v>
      </c>
      <c r="B27" s="27">
        <v>0</v>
      </c>
      <c r="C27" s="27">
        <v>0</v>
      </c>
      <c r="D27" s="27">
        <f t="shared" si="0"/>
        <v>0</v>
      </c>
      <c r="E27" s="27">
        <v>0</v>
      </c>
      <c r="F27" s="27">
        <v>0</v>
      </c>
      <c r="G27" s="27">
        <f t="shared" si="3"/>
        <v>0</v>
      </c>
      <c r="H27" s="39">
        <v>0</v>
      </c>
      <c r="I27" s="28">
        <v>0</v>
      </c>
      <c r="J27" s="39">
        <f t="shared" si="6"/>
        <v>0</v>
      </c>
      <c r="K27" s="29"/>
      <c r="L27" s="29"/>
      <c r="M27" s="2288" t="s">
        <v>367</v>
      </c>
      <c r="N27" s="2289"/>
    </row>
    <row r="28" spans="1:14" ht="19.5" customHeight="1">
      <c r="A28" s="320">
        <v>2010</v>
      </c>
      <c r="B28" s="27">
        <v>0</v>
      </c>
      <c r="C28" s="27">
        <v>0</v>
      </c>
      <c r="D28" s="27">
        <f t="shared" si="0"/>
        <v>0</v>
      </c>
      <c r="E28" s="27">
        <v>0</v>
      </c>
      <c r="F28" s="27">
        <v>0</v>
      </c>
      <c r="G28" s="27">
        <f t="shared" si="3"/>
        <v>0</v>
      </c>
      <c r="H28" s="39">
        <v>0</v>
      </c>
      <c r="I28" s="28">
        <v>0</v>
      </c>
      <c r="J28" s="39">
        <f t="shared" si="6"/>
        <v>0</v>
      </c>
      <c r="K28" s="29"/>
      <c r="L28" s="29"/>
      <c r="M28" s="845"/>
      <c r="N28" s="846"/>
    </row>
    <row r="29" spans="1:14" ht="19.5" customHeight="1">
      <c r="A29" s="848" t="s">
        <v>975</v>
      </c>
      <c r="B29" s="27">
        <f>SUM(B20:B28)</f>
        <v>1818000</v>
      </c>
      <c r="C29" s="27">
        <f>SUM(C20:C28)</f>
        <v>274825</v>
      </c>
      <c r="D29" s="27">
        <f aca="true" t="shared" si="7" ref="D29:J29">SUM(D20:D27)</f>
        <v>2092825</v>
      </c>
      <c r="E29" s="27">
        <f>SUM(E20:E28)</f>
        <v>1650836</v>
      </c>
      <c r="F29" s="27">
        <f>SUM(F20:F28)</f>
        <v>2144184</v>
      </c>
      <c r="G29" s="27">
        <f t="shared" si="7"/>
        <v>3795020</v>
      </c>
      <c r="H29" s="27">
        <f t="shared" si="7"/>
        <v>167164</v>
      </c>
      <c r="I29" s="27">
        <f t="shared" si="7"/>
        <v>-1869359</v>
      </c>
      <c r="J29" s="27">
        <f t="shared" si="7"/>
        <v>-1702195</v>
      </c>
      <c r="K29" s="29"/>
      <c r="L29" s="29"/>
      <c r="M29" s="845"/>
      <c r="N29" s="846"/>
    </row>
    <row r="30" spans="1:14" ht="20.25" customHeight="1" thickBot="1">
      <c r="A30" s="849" t="s">
        <v>100</v>
      </c>
      <c r="B30" s="399">
        <f aca="true" t="shared" si="8" ref="B30:L30">SUM(B19:B23)</f>
        <v>3306000</v>
      </c>
      <c r="C30" s="399">
        <f t="shared" si="8"/>
        <v>1923000</v>
      </c>
      <c r="D30" s="399">
        <f t="shared" si="0"/>
        <v>5229000</v>
      </c>
      <c r="E30" s="399">
        <f t="shared" si="8"/>
        <v>1565199</v>
      </c>
      <c r="F30" s="399">
        <f t="shared" si="8"/>
        <v>1923000</v>
      </c>
      <c r="G30" s="399">
        <f t="shared" si="3"/>
        <v>3488199</v>
      </c>
      <c r="H30" s="399">
        <f t="shared" si="8"/>
        <v>1740801</v>
      </c>
      <c r="I30" s="399">
        <f t="shared" si="8"/>
        <v>0</v>
      </c>
      <c r="J30" s="850">
        <f t="shared" si="8"/>
        <v>1740801</v>
      </c>
      <c r="K30" s="399">
        <f t="shared" si="8"/>
        <v>0</v>
      </c>
      <c r="L30" s="399">
        <f t="shared" si="8"/>
        <v>1896320</v>
      </c>
      <c r="M30" s="399"/>
      <c r="N30" s="400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.75">
      <c r="A34" s="45"/>
      <c r="B34" s="115" t="s">
        <v>563</v>
      </c>
      <c r="C34" s="243"/>
      <c r="D34" s="243"/>
      <c r="E34" s="243"/>
      <c r="F34" s="243"/>
      <c r="G34" s="243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66" t="s">
        <v>111</v>
      </c>
      <c r="C36" s="47" t="s">
        <v>551</v>
      </c>
      <c r="D36" s="47"/>
      <c r="E36" s="48"/>
      <c r="F36" s="48"/>
      <c r="G36" s="49"/>
      <c r="H36" s="62"/>
      <c r="I36" s="63" t="s">
        <v>112</v>
      </c>
      <c r="J36" s="64" t="s">
        <v>523</v>
      </c>
      <c r="K36" s="49"/>
    </row>
    <row r="37" spans="2:13" ht="12.75">
      <c r="B37" t="s">
        <v>550</v>
      </c>
      <c r="C37" s="49"/>
      <c r="D37" s="49"/>
      <c r="E37" s="49"/>
      <c r="F37" s="49"/>
      <c r="G37" s="49"/>
      <c r="H37" s="49"/>
      <c r="I37" s="2285" t="s">
        <v>113</v>
      </c>
      <c r="J37" s="2286"/>
      <c r="K37" s="2286"/>
      <c r="L37" s="2286"/>
      <c r="M37" s="2286"/>
    </row>
    <row r="38" spans="2:14" ht="15">
      <c r="B38" s="329">
        <v>40664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5">
    <mergeCell ref="I37:M37"/>
    <mergeCell ref="M24:N24"/>
    <mergeCell ref="M25:N25"/>
    <mergeCell ref="M26:N26"/>
    <mergeCell ref="M27:N27"/>
  </mergeCells>
  <printOptions horizontalCentered="1"/>
  <pageMargins left="0.75" right="0.75" top="1.1811023622047245" bottom="1" header="0" footer="0"/>
  <pageSetup horizontalDpi="600" verticalDpi="600" orientation="landscape" paperSize="14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25">
      <selection activeCell="I27" sqref="I27"/>
    </sheetView>
  </sheetViews>
  <sheetFormatPr defaultColWidth="11.421875" defaultRowHeight="12.75"/>
  <cols>
    <col min="1" max="1" width="5.140625" style="0" customWidth="1"/>
    <col min="2" max="2" width="16.57421875" style="0" customWidth="1"/>
    <col min="3" max="3" width="16.8515625" style="0" customWidth="1"/>
    <col min="4" max="4" width="14.28125" style="0" customWidth="1"/>
    <col min="5" max="5" width="16.28125" style="0" customWidth="1"/>
    <col min="6" max="6" width="15.00390625" style="50" customWidth="1"/>
    <col min="7" max="7" width="16.00390625" style="0" customWidth="1"/>
    <col min="8" max="8" width="14.57421875" style="0" customWidth="1"/>
    <col min="9" max="9" width="15.8515625" style="1048" customWidth="1"/>
    <col min="10" max="10" width="15.7109375" style="1048" customWidth="1"/>
    <col min="11" max="11" width="14.28125" style="1049" customWidth="1"/>
    <col min="12" max="12" width="13.7109375" style="0" customWidth="1"/>
    <col min="13" max="13" width="16.140625" style="0" customWidth="1"/>
    <col min="14" max="14" width="15.57421875" style="0" customWidth="1"/>
    <col min="15" max="15" width="14.8515625" style="0" customWidth="1"/>
    <col min="17" max="17" width="7.421875" style="0" customWidth="1"/>
  </cols>
  <sheetData>
    <row r="1" spans="2:15" s="3" customFormat="1" ht="15" customHeight="1">
      <c r="B1" s="1" t="s">
        <v>86</v>
      </c>
      <c r="C1" s="2"/>
      <c r="D1" s="1"/>
      <c r="E1" s="1"/>
      <c r="F1" s="1"/>
      <c r="G1" s="1"/>
      <c r="H1" s="1"/>
      <c r="I1" s="1046"/>
      <c r="J1" s="1046"/>
      <c r="K1" s="1046"/>
      <c r="L1" s="1"/>
      <c r="M1" s="1"/>
      <c r="N1" s="1"/>
      <c r="O1" s="1"/>
    </row>
    <row r="2" spans="2:15" ht="15.75">
      <c r="B2" s="1" t="s">
        <v>87</v>
      </c>
      <c r="C2" s="4"/>
      <c r="D2" s="1"/>
      <c r="E2" s="1"/>
      <c r="F2" s="1"/>
      <c r="G2" s="1"/>
      <c r="H2" s="1"/>
      <c r="I2" s="1046"/>
      <c r="J2" s="1046"/>
      <c r="K2" s="1046"/>
      <c r="L2" s="1"/>
      <c r="M2" s="1"/>
      <c r="N2" s="1"/>
      <c r="O2" s="1"/>
    </row>
    <row r="3" spans="2:15" ht="15.75">
      <c r="B3" s="1" t="s">
        <v>88</v>
      </c>
      <c r="C3" s="4"/>
      <c r="D3" s="1"/>
      <c r="E3" s="1"/>
      <c r="F3" s="1"/>
      <c r="G3" s="1"/>
      <c r="H3" s="1"/>
      <c r="I3" s="1046"/>
      <c r="J3" s="1046"/>
      <c r="K3" s="1046"/>
      <c r="L3" s="1"/>
      <c r="M3" s="1"/>
      <c r="N3" s="1"/>
      <c r="O3" s="1"/>
    </row>
    <row r="4" spans="3:15" ht="15.75">
      <c r="C4" s="1"/>
      <c r="D4" s="1"/>
      <c r="E4" s="1"/>
      <c r="F4" s="1"/>
      <c r="G4" s="1"/>
      <c r="H4" s="1"/>
      <c r="I4" s="1046"/>
      <c r="J4" s="1046"/>
      <c r="K4" s="1047"/>
      <c r="L4" s="1"/>
      <c r="M4" s="1"/>
      <c r="N4" s="1"/>
      <c r="O4" s="1"/>
    </row>
    <row r="5" ht="12.75">
      <c r="F5"/>
    </row>
    <row r="6" spans="6:12" ht="15.75">
      <c r="F6"/>
      <c r="K6" s="1050" t="s">
        <v>196</v>
      </c>
      <c r="L6" s="70" t="s">
        <v>198</v>
      </c>
    </row>
    <row r="7" spans="6:13" ht="15.75">
      <c r="F7"/>
      <c r="L7" s="7" t="s">
        <v>90</v>
      </c>
      <c r="M7" s="68" t="s">
        <v>647</v>
      </c>
    </row>
    <row r="8" spans="6:13" ht="15.75">
      <c r="F8"/>
      <c r="L8" s="7" t="s">
        <v>91</v>
      </c>
      <c r="M8" s="68" t="s">
        <v>199</v>
      </c>
    </row>
    <row r="9" spans="3:15" s="8" customFormat="1" ht="18.75" thickBot="1">
      <c r="C9" s="9"/>
      <c r="D9" s="11"/>
      <c r="E9" s="11"/>
      <c r="F9" s="9"/>
      <c r="G9" s="12"/>
      <c r="H9" s="9"/>
      <c r="I9" s="1051"/>
      <c r="J9" s="1051"/>
      <c r="K9" s="1052"/>
      <c r="L9" s="9"/>
      <c r="M9" s="9"/>
      <c r="N9" s="9"/>
      <c r="O9" s="9"/>
    </row>
    <row r="10" spans="2:15" ht="19.5" customHeight="1">
      <c r="B10" s="381" t="s">
        <v>92</v>
      </c>
      <c r="C10" s="382" t="s">
        <v>93</v>
      </c>
      <c r="D10" s="382"/>
      <c r="E10" s="382"/>
      <c r="F10" s="382" t="s">
        <v>94</v>
      </c>
      <c r="G10" s="382"/>
      <c r="H10" s="382"/>
      <c r="I10" s="1053" t="s">
        <v>175</v>
      </c>
      <c r="J10" s="1053"/>
      <c r="K10" s="1054"/>
      <c r="L10" s="383" t="s">
        <v>96</v>
      </c>
      <c r="M10" s="384"/>
      <c r="N10" s="385" t="s">
        <v>97</v>
      </c>
      <c r="O10" s="386"/>
    </row>
    <row r="11" spans="2:15" ht="19.5" customHeight="1">
      <c r="B11" s="387"/>
      <c r="C11" s="373" t="s">
        <v>98</v>
      </c>
      <c r="D11" s="373" t="s">
        <v>99</v>
      </c>
      <c r="E11" s="373" t="s">
        <v>100</v>
      </c>
      <c r="F11" s="373" t="s">
        <v>98</v>
      </c>
      <c r="G11" s="373" t="s">
        <v>99</v>
      </c>
      <c r="H11" s="373" t="s">
        <v>100</v>
      </c>
      <c r="I11" s="1055" t="s">
        <v>98</v>
      </c>
      <c r="J11" s="1055" t="s">
        <v>99</v>
      </c>
      <c r="K11" s="1056" t="s">
        <v>100</v>
      </c>
      <c r="L11" s="373" t="s">
        <v>98</v>
      </c>
      <c r="M11" s="373" t="s">
        <v>99</v>
      </c>
      <c r="N11" s="373" t="s">
        <v>101</v>
      </c>
      <c r="O11" s="388" t="s">
        <v>102</v>
      </c>
    </row>
    <row r="12" spans="2:15" s="32" customFormat="1" ht="19.5" customHeight="1">
      <c r="B12" s="389" t="s">
        <v>103</v>
      </c>
      <c r="C12" s="27">
        <v>0</v>
      </c>
      <c r="D12" s="27">
        <v>0</v>
      </c>
      <c r="E12" s="27">
        <f aca="true" t="shared" si="0" ref="E12:E18">C12+D12</f>
        <v>0</v>
      </c>
      <c r="F12" s="27">
        <v>0</v>
      </c>
      <c r="G12" s="27">
        <v>0</v>
      </c>
      <c r="H12" s="27">
        <f>+F12+G12</f>
        <v>0</v>
      </c>
      <c r="I12" s="1057">
        <f aca="true" t="shared" si="1" ref="I12:J18">C12-F12</f>
        <v>0</v>
      </c>
      <c r="J12" s="1057">
        <f t="shared" si="1"/>
        <v>0</v>
      </c>
      <c r="K12" s="1058">
        <f aca="true" t="shared" si="2" ref="K12:K17">I12+J12</f>
        <v>0</v>
      </c>
      <c r="L12" s="29"/>
      <c r="M12" s="29"/>
      <c r="N12" s="34"/>
      <c r="O12" s="36"/>
    </row>
    <row r="13" spans="2:15" s="32" customFormat="1" ht="19.5" customHeight="1">
      <c r="B13" s="319" t="s">
        <v>104</v>
      </c>
      <c r="C13" s="27">
        <v>0</v>
      </c>
      <c r="D13" s="27">
        <v>0</v>
      </c>
      <c r="E13" s="27">
        <f t="shared" si="0"/>
        <v>0</v>
      </c>
      <c r="F13" s="27">
        <v>0</v>
      </c>
      <c r="G13" s="27">
        <v>0</v>
      </c>
      <c r="H13" s="27">
        <f aca="true" t="shared" si="3" ref="H13:H28">F13+G13</f>
        <v>0</v>
      </c>
      <c r="I13" s="1057">
        <f t="shared" si="1"/>
        <v>0</v>
      </c>
      <c r="J13" s="1057">
        <f t="shared" si="1"/>
        <v>0</v>
      </c>
      <c r="K13" s="1058">
        <f t="shared" si="2"/>
        <v>0</v>
      </c>
      <c r="L13" s="29"/>
      <c r="M13" s="29"/>
      <c r="N13" s="34"/>
      <c r="O13" s="36"/>
    </row>
    <row r="14" spans="2:15" s="32" customFormat="1" ht="19.5" customHeight="1">
      <c r="B14" s="319" t="s">
        <v>105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3"/>
        <v>0</v>
      </c>
      <c r="I14" s="1057">
        <f t="shared" si="1"/>
        <v>0</v>
      </c>
      <c r="J14" s="1057">
        <f t="shared" si="1"/>
        <v>0</v>
      </c>
      <c r="K14" s="1058">
        <f t="shared" si="2"/>
        <v>0</v>
      </c>
      <c r="L14" s="29"/>
      <c r="M14" s="29"/>
      <c r="N14" s="34"/>
      <c r="O14" s="36"/>
    </row>
    <row r="15" spans="2:15" s="32" customFormat="1" ht="19.5" customHeight="1">
      <c r="B15" s="319">
        <v>1.998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>+F15+G15</f>
        <v>0</v>
      </c>
      <c r="I15" s="1057">
        <f t="shared" si="1"/>
        <v>0</v>
      </c>
      <c r="J15" s="1057">
        <f t="shared" si="1"/>
        <v>0</v>
      </c>
      <c r="K15" s="1058">
        <f>I15+J15</f>
        <v>0</v>
      </c>
      <c r="L15" s="29"/>
      <c r="M15" s="29"/>
      <c r="N15" s="34"/>
      <c r="O15" s="36"/>
    </row>
    <row r="16" spans="2:15" s="32" customFormat="1" ht="19.5" customHeight="1">
      <c r="B16" s="319">
        <v>1.999</v>
      </c>
      <c r="C16" s="27">
        <v>4143000</v>
      </c>
      <c r="D16" s="27">
        <v>0</v>
      </c>
      <c r="E16" s="27">
        <f t="shared" si="0"/>
        <v>4143000</v>
      </c>
      <c r="F16" s="27">
        <v>276127</v>
      </c>
      <c r="G16" s="27">
        <v>0</v>
      </c>
      <c r="H16" s="27">
        <f>+F16+G16</f>
        <v>276127</v>
      </c>
      <c r="I16" s="1057">
        <f t="shared" si="1"/>
        <v>3866873</v>
      </c>
      <c r="J16" s="1057">
        <f t="shared" si="1"/>
        <v>0</v>
      </c>
      <c r="K16" s="1058">
        <f>I16+J16</f>
        <v>3866873</v>
      </c>
      <c r="L16" s="29"/>
      <c r="M16" s="29">
        <v>433427</v>
      </c>
      <c r="N16" s="34" t="s">
        <v>643</v>
      </c>
      <c r="O16" s="36">
        <v>40574</v>
      </c>
    </row>
    <row r="17" spans="2:15" ht="19.5" customHeight="1">
      <c r="B17" s="320" t="s">
        <v>106</v>
      </c>
      <c r="C17" s="27">
        <v>4143000</v>
      </c>
      <c r="D17" s="27">
        <v>4332000</v>
      </c>
      <c r="E17" s="27">
        <f t="shared" si="0"/>
        <v>8475000</v>
      </c>
      <c r="F17" s="27">
        <v>209081</v>
      </c>
      <c r="G17" s="27">
        <v>267120</v>
      </c>
      <c r="H17" s="27">
        <f t="shared" si="3"/>
        <v>476201</v>
      </c>
      <c r="I17" s="1057">
        <f t="shared" si="1"/>
        <v>3933919</v>
      </c>
      <c r="J17" s="1057">
        <f t="shared" si="1"/>
        <v>4064880</v>
      </c>
      <c r="K17" s="1058">
        <f t="shared" si="2"/>
        <v>7998799</v>
      </c>
      <c r="L17" s="29"/>
      <c r="M17" s="29"/>
      <c r="N17" s="34">
        <v>785</v>
      </c>
      <c r="O17" s="36">
        <v>40574</v>
      </c>
    </row>
    <row r="18" spans="2:15" ht="19.5" customHeight="1">
      <c r="B18" s="320" t="s">
        <v>107</v>
      </c>
      <c r="C18" s="27">
        <v>2954000</v>
      </c>
      <c r="D18" s="27">
        <v>3593000</v>
      </c>
      <c r="E18" s="27">
        <f t="shared" si="0"/>
        <v>6547000</v>
      </c>
      <c r="F18" s="27">
        <v>1212450</v>
      </c>
      <c r="G18" s="27">
        <v>1299440</v>
      </c>
      <c r="H18" s="27">
        <f t="shared" si="3"/>
        <v>2511890</v>
      </c>
      <c r="I18" s="1057">
        <f t="shared" si="1"/>
        <v>1741550</v>
      </c>
      <c r="J18" s="1057">
        <f t="shared" si="1"/>
        <v>2293560</v>
      </c>
      <c r="K18" s="1058">
        <f>I18+J18</f>
        <v>4035110</v>
      </c>
      <c r="L18" s="29"/>
      <c r="M18" s="29"/>
      <c r="N18" s="34">
        <v>784</v>
      </c>
      <c r="O18" s="36">
        <v>40574</v>
      </c>
    </row>
    <row r="19" spans="2:15" ht="19.5" customHeight="1">
      <c r="B19" s="321" t="s">
        <v>108</v>
      </c>
      <c r="C19" s="38">
        <f>SUM(C12:C18)</f>
        <v>11240000</v>
      </c>
      <c r="D19" s="38">
        <f aca="true" t="shared" si="4" ref="D19:K19">SUM(D12:D18)</f>
        <v>7925000</v>
      </c>
      <c r="E19" s="38">
        <f t="shared" si="4"/>
        <v>19165000</v>
      </c>
      <c r="F19" s="38">
        <f t="shared" si="4"/>
        <v>1697658</v>
      </c>
      <c r="G19" s="38">
        <f t="shared" si="4"/>
        <v>1566560</v>
      </c>
      <c r="H19" s="38">
        <f t="shared" si="4"/>
        <v>3264218</v>
      </c>
      <c r="I19" s="1059">
        <f t="shared" si="4"/>
        <v>9542342</v>
      </c>
      <c r="J19" s="1059">
        <f t="shared" si="4"/>
        <v>6358440</v>
      </c>
      <c r="K19" s="1060">
        <f t="shared" si="4"/>
        <v>15900782</v>
      </c>
      <c r="L19" s="38">
        <f>SUM(L12:L18)</f>
        <v>0</v>
      </c>
      <c r="M19" s="38">
        <f>SUM(M12:M18)</f>
        <v>433427</v>
      </c>
      <c r="N19" s="401"/>
      <c r="O19" s="402"/>
    </row>
    <row r="20" spans="2:15" ht="19.5" customHeight="1">
      <c r="B20" s="320" t="s">
        <v>109</v>
      </c>
      <c r="C20" s="27">
        <v>4398000</v>
      </c>
      <c r="D20" s="27">
        <v>4784000</v>
      </c>
      <c r="E20" s="27">
        <f aca="true" t="shared" si="5" ref="E20:E28">C20+D20</f>
        <v>9182000</v>
      </c>
      <c r="F20" s="27">
        <v>2665527</v>
      </c>
      <c r="G20" s="27">
        <v>3353436</v>
      </c>
      <c r="H20" s="27">
        <f t="shared" si="3"/>
        <v>6018963</v>
      </c>
      <c r="I20" s="1057">
        <f>C20-F20</f>
        <v>1732473</v>
      </c>
      <c r="J20" s="1057">
        <f>D20-G20</f>
        <v>1430564</v>
      </c>
      <c r="K20" s="1058">
        <f>I20+J20</f>
        <v>3163037</v>
      </c>
      <c r="L20" s="29"/>
      <c r="M20" s="29"/>
      <c r="N20" s="34">
        <v>783</v>
      </c>
      <c r="O20" s="36">
        <v>40574</v>
      </c>
    </row>
    <row r="21" spans="2:15" ht="19.5" customHeight="1">
      <c r="B21" s="320" t="s">
        <v>110</v>
      </c>
      <c r="C21" s="27">
        <v>2199000</v>
      </c>
      <c r="D21" s="27">
        <v>1738000</v>
      </c>
      <c r="E21" s="27">
        <f t="shared" si="5"/>
        <v>3937000</v>
      </c>
      <c r="F21" s="27">
        <v>1466096</v>
      </c>
      <c r="G21" s="27">
        <v>1158400</v>
      </c>
      <c r="H21" s="27">
        <f t="shared" si="3"/>
        <v>2624496</v>
      </c>
      <c r="I21" s="1057">
        <f>C21-F21</f>
        <v>732904</v>
      </c>
      <c r="J21" s="1057">
        <f>D21-G21</f>
        <v>579600</v>
      </c>
      <c r="K21" s="1058">
        <f>I27+J21</f>
        <v>1312504</v>
      </c>
      <c r="L21" s="29"/>
      <c r="M21" s="29"/>
      <c r="N21" s="34">
        <v>782</v>
      </c>
      <c r="O21" s="36">
        <v>40574</v>
      </c>
    </row>
    <row r="22" spans="2:15" ht="19.5" customHeight="1">
      <c r="B22" s="320" t="s">
        <v>140</v>
      </c>
      <c r="C22" s="27">
        <v>0</v>
      </c>
      <c r="D22" s="27">
        <v>0</v>
      </c>
      <c r="E22" s="27">
        <f t="shared" si="5"/>
        <v>0</v>
      </c>
      <c r="F22" s="27">
        <v>0</v>
      </c>
      <c r="G22" s="27">
        <v>0</v>
      </c>
      <c r="H22" s="27">
        <f t="shared" si="3"/>
        <v>0</v>
      </c>
      <c r="I22" s="1058">
        <f>C22-F22</f>
        <v>0</v>
      </c>
      <c r="J22" s="1057">
        <f aca="true" t="shared" si="6" ref="J22:J28">D22-G22</f>
        <v>0</v>
      </c>
      <c r="K22" s="1058">
        <f>+C22-F22</f>
        <v>0</v>
      </c>
      <c r="L22" s="29"/>
      <c r="M22" s="29"/>
      <c r="N22" s="34"/>
      <c r="O22" s="36"/>
    </row>
    <row r="23" spans="2:15" ht="19.5" customHeight="1">
      <c r="B23" s="320" t="s">
        <v>141</v>
      </c>
      <c r="C23" s="27">
        <v>0</v>
      </c>
      <c r="D23" s="27">
        <v>0</v>
      </c>
      <c r="E23" s="27">
        <f t="shared" si="5"/>
        <v>0</v>
      </c>
      <c r="F23" s="27">
        <v>0</v>
      </c>
      <c r="G23" s="27">
        <v>0</v>
      </c>
      <c r="H23" s="27">
        <f t="shared" si="3"/>
        <v>0</v>
      </c>
      <c r="I23" s="1058">
        <f>C23-F23</f>
        <v>0</v>
      </c>
      <c r="J23" s="1057">
        <f t="shared" si="6"/>
        <v>0</v>
      </c>
      <c r="K23" s="1058">
        <f>I31+J23</f>
        <v>0</v>
      </c>
      <c r="L23" s="29"/>
      <c r="M23" s="29"/>
      <c r="N23" s="40"/>
      <c r="O23" s="41"/>
    </row>
    <row r="24" spans="2:15" ht="19.5" customHeight="1">
      <c r="B24" s="320" t="s">
        <v>348</v>
      </c>
      <c r="C24" s="27">
        <v>0</v>
      </c>
      <c r="D24" s="27">
        <v>0</v>
      </c>
      <c r="E24" s="27">
        <f t="shared" si="5"/>
        <v>0</v>
      </c>
      <c r="F24" s="27"/>
      <c r="G24" s="27"/>
      <c r="H24" s="27">
        <f t="shared" si="3"/>
        <v>0</v>
      </c>
      <c r="I24" s="1058">
        <v>0</v>
      </c>
      <c r="J24" s="1057">
        <f t="shared" si="6"/>
        <v>0</v>
      </c>
      <c r="K24" s="1058">
        <f>I32+J24</f>
        <v>0</v>
      </c>
      <c r="L24" s="29"/>
      <c r="M24" s="29"/>
      <c r="N24" s="40"/>
      <c r="O24" s="41"/>
    </row>
    <row r="25" spans="2:15" ht="19.5" customHeight="1">
      <c r="B25" s="320" t="s">
        <v>356</v>
      </c>
      <c r="C25" s="27">
        <v>0</v>
      </c>
      <c r="D25" s="27">
        <v>0</v>
      </c>
      <c r="E25" s="27">
        <f t="shared" si="5"/>
        <v>0</v>
      </c>
      <c r="F25" s="27"/>
      <c r="G25" s="27"/>
      <c r="H25" s="27">
        <f t="shared" si="3"/>
        <v>0</v>
      </c>
      <c r="I25" s="1058"/>
      <c r="J25" s="1057">
        <f t="shared" si="6"/>
        <v>0</v>
      </c>
      <c r="K25" s="1058">
        <f>I33+J25</f>
        <v>0</v>
      </c>
      <c r="L25" s="29"/>
      <c r="M25" s="29"/>
      <c r="N25" s="40"/>
      <c r="O25" s="41"/>
    </row>
    <row r="26" spans="2:15" ht="19.5" customHeight="1">
      <c r="B26" s="320" t="s">
        <v>357</v>
      </c>
      <c r="C26" s="27">
        <v>0</v>
      </c>
      <c r="D26" s="27">
        <v>0</v>
      </c>
      <c r="E26" s="27">
        <f t="shared" si="5"/>
        <v>0</v>
      </c>
      <c r="F26" s="27"/>
      <c r="G26" s="27"/>
      <c r="H26" s="27">
        <f t="shared" si="3"/>
        <v>0</v>
      </c>
      <c r="I26" s="1058">
        <v>0</v>
      </c>
      <c r="J26" s="1057">
        <f t="shared" si="6"/>
        <v>0</v>
      </c>
      <c r="K26" s="1058">
        <f>I34+J26</f>
        <v>0</v>
      </c>
      <c r="L26" s="29"/>
      <c r="M26" s="29"/>
      <c r="N26" s="40"/>
      <c r="O26" s="41"/>
    </row>
    <row r="27" spans="2:15" ht="19.5" customHeight="1">
      <c r="B27" s="320" t="s">
        <v>384</v>
      </c>
      <c r="C27" s="27">
        <v>4392018</v>
      </c>
      <c r="D27" s="27">
        <v>0</v>
      </c>
      <c r="E27" s="27">
        <f t="shared" si="5"/>
        <v>4392018</v>
      </c>
      <c r="F27" s="27">
        <v>784260</v>
      </c>
      <c r="G27" s="27">
        <v>0</v>
      </c>
      <c r="H27" s="27">
        <f t="shared" si="3"/>
        <v>784260</v>
      </c>
      <c r="I27" s="1058">
        <f>C21-F21</f>
        <v>732904</v>
      </c>
      <c r="J27" s="1057">
        <f t="shared" si="6"/>
        <v>0</v>
      </c>
      <c r="K27" s="1058">
        <f>+C27-F27</f>
        <v>3607758</v>
      </c>
      <c r="L27" s="29"/>
      <c r="M27" s="29"/>
      <c r="N27" s="34">
        <v>781</v>
      </c>
      <c r="O27" s="36">
        <v>40574</v>
      </c>
    </row>
    <row r="28" spans="2:15" ht="19.5" customHeight="1">
      <c r="B28" s="320">
        <v>2010</v>
      </c>
      <c r="C28" s="27">
        <v>2438575</v>
      </c>
      <c r="D28" s="27">
        <v>0</v>
      </c>
      <c r="E28" s="27">
        <f t="shared" si="5"/>
        <v>2438575</v>
      </c>
      <c r="F28" s="27">
        <v>3255885</v>
      </c>
      <c r="G28" s="27">
        <v>0</v>
      </c>
      <c r="H28" s="27">
        <f t="shared" si="3"/>
        <v>3255885</v>
      </c>
      <c r="I28" s="1058">
        <f>C28-F28</f>
        <v>-817310</v>
      </c>
      <c r="J28" s="1057">
        <f t="shared" si="6"/>
        <v>0</v>
      </c>
      <c r="K28" s="1058">
        <f>+C28-F28</f>
        <v>-817310</v>
      </c>
      <c r="L28" s="29"/>
      <c r="M28" s="29"/>
      <c r="N28" s="2288" t="s">
        <v>367</v>
      </c>
      <c r="O28" s="2289"/>
    </row>
    <row r="29" spans="2:15" ht="19.5" customHeight="1">
      <c r="B29" s="886" t="s">
        <v>976</v>
      </c>
      <c r="C29" s="206">
        <f>SUM(C20:C28)</f>
        <v>13427593</v>
      </c>
      <c r="D29" s="206">
        <f aca="true" t="shared" si="7" ref="D29:K29">SUM(D20:D28)</f>
        <v>6522000</v>
      </c>
      <c r="E29" s="206">
        <f t="shared" si="7"/>
        <v>19949593</v>
      </c>
      <c r="F29" s="206">
        <f t="shared" si="7"/>
        <v>8171768</v>
      </c>
      <c r="G29" s="206">
        <f t="shared" si="7"/>
        <v>4511836</v>
      </c>
      <c r="H29" s="206">
        <f t="shared" si="7"/>
        <v>12683604</v>
      </c>
      <c r="I29" s="1061">
        <f t="shared" si="7"/>
        <v>2380971</v>
      </c>
      <c r="J29" s="1061">
        <f t="shared" si="7"/>
        <v>2010164</v>
      </c>
      <c r="K29" s="1061">
        <f t="shared" si="7"/>
        <v>7265989</v>
      </c>
      <c r="L29" s="142"/>
      <c r="M29" s="142"/>
      <c r="N29" s="884"/>
      <c r="O29" s="885"/>
    </row>
    <row r="30" spans="2:15" ht="20.25" customHeight="1" thickBot="1">
      <c r="B30" s="390" t="s">
        <v>100</v>
      </c>
      <c r="C30" s="391">
        <f aca="true" t="shared" si="8" ref="C30:K30">SUM(C19:C28)</f>
        <v>24667593</v>
      </c>
      <c r="D30" s="391">
        <f t="shared" si="8"/>
        <v>14447000</v>
      </c>
      <c r="E30" s="391">
        <f t="shared" si="8"/>
        <v>39114593</v>
      </c>
      <c r="F30" s="391">
        <f t="shared" si="8"/>
        <v>9869426</v>
      </c>
      <c r="G30" s="391">
        <f t="shared" si="8"/>
        <v>6078396</v>
      </c>
      <c r="H30" s="391">
        <f t="shared" si="8"/>
        <v>15947822</v>
      </c>
      <c r="I30" s="1062">
        <f t="shared" si="8"/>
        <v>11923313</v>
      </c>
      <c r="J30" s="1062">
        <f t="shared" si="8"/>
        <v>8368604</v>
      </c>
      <c r="K30" s="1062">
        <f t="shared" si="8"/>
        <v>23166771</v>
      </c>
      <c r="L30" s="391">
        <f>SUM(L19:L27)</f>
        <v>0</v>
      </c>
      <c r="M30" s="391">
        <f>SUM(M19:M27)</f>
        <v>433427</v>
      </c>
      <c r="N30" s="391"/>
      <c r="O30" s="392"/>
    </row>
    <row r="31" spans="2:15" ht="15">
      <c r="B31" s="45"/>
      <c r="C31" s="46"/>
      <c r="D31" s="46"/>
      <c r="E31" s="46"/>
      <c r="F31" s="46"/>
      <c r="G31" s="46"/>
      <c r="H31" s="46"/>
      <c r="I31" s="1063"/>
      <c r="J31" s="1063"/>
      <c r="K31" s="1064"/>
      <c r="L31" s="46"/>
      <c r="M31" s="46"/>
      <c r="N31" s="46"/>
      <c r="O31" s="46"/>
    </row>
    <row r="32" spans="2:15" ht="15">
      <c r="B32" s="45"/>
      <c r="C32" s="46"/>
      <c r="D32" s="46"/>
      <c r="E32" s="46"/>
      <c r="F32" s="46"/>
      <c r="G32" s="46"/>
      <c r="H32" s="46"/>
      <c r="I32" s="1063"/>
      <c r="J32" s="1063"/>
      <c r="K32" s="1064"/>
      <c r="L32" s="46"/>
      <c r="M32" s="46"/>
      <c r="N32" s="46"/>
      <c r="O32" s="46"/>
    </row>
    <row r="33" spans="2:15" ht="15">
      <c r="B33" s="45"/>
      <c r="C33" s="46"/>
      <c r="D33" s="46"/>
      <c r="E33" s="46"/>
      <c r="F33" s="46"/>
      <c r="G33" s="46"/>
      <c r="H33" s="46"/>
      <c r="I33" s="1063"/>
      <c r="J33" s="1063"/>
      <c r="K33" s="1064"/>
      <c r="L33" s="46"/>
      <c r="M33" s="46"/>
      <c r="N33" s="46"/>
      <c r="O33" s="46"/>
    </row>
    <row r="34" spans="2:15" ht="15">
      <c r="B34" s="45"/>
      <c r="C34" s="46"/>
      <c r="D34" s="46"/>
      <c r="E34" s="46"/>
      <c r="F34" s="46"/>
      <c r="G34" s="46"/>
      <c r="H34" s="46"/>
      <c r="I34" s="1063"/>
      <c r="J34" s="1063"/>
      <c r="K34" s="1064"/>
      <c r="L34" s="46"/>
      <c r="M34" s="46"/>
      <c r="N34" s="46"/>
      <c r="O34" s="46"/>
    </row>
    <row r="35" spans="2:15" ht="15">
      <c r="B35" s="45"/>
      <c r="D35" s="46"/>
      <c r="E35" s="46"/>
      <c r="F35" s="46"/>
      <c r="G35" s="46"/>
      <c r="H35" s="46"/>
      <c r="I35" s="1063"/>
      <c r="J35" s="1063"/>
      <c r="K35" s="1064"/>
      <c r="L35" s="46"/>
      <c r="M35" s="46"/>
      <c r="N35" s="46"/>
      <c r="O35" s="46"/>
    </row>
    <row r="36" spans="2:12" ht="15">
      <c r="B36" s="66" t="s">
        <v>111</v>
      </c>
      <c r="C36" s="47" t="s">
        <v>644</v>
      </c>
      <c r="D36" s="47"/>
      <c r="E36" s="48"/>
      <c r="F36" s="48"/>
      <c r="G36" s="49"/>
      <c r="H36" s="62"/>
      <c r="I36" s="1065"/>
      <c r="J36" s="1066" t="s">
        <v>112</v>
      </c>
      <c r="K36" s="1067" t="s">
        <v>526</v>
      </c>
      <c r="L36" s="49"/>
    </row>
    <row r="37" spans="2:14" ht="15">
      <c r="B37" t="s">
        <v>645</v>
      </c>
      <c r="C37" s="49"/>
      <c r="D37" s="49"/>
      <c r="E37" s="49"/>
      <c r="F37" s="49"/>
      <c r="G37" s="49"/>
      <c r="H37" s="49"/>
      <c r="I37" s="1068"/>
      <c r="J37" s="1068"/>
      <c r="K37" s="1063" t="s">
        <v>113</v>
      </c>
      <c r="L37" s="49"/>
      <c r="M37" s="49"/>
      <c r="N37" s="60"/>
    </row>
    <row r="38" spans="2:15" ht="15">
      <c r="B38" t="s">
        <v>646</v>
      </c>
      <c r="C38" s="49"/>
      <c r="D38" s="49"/>
      <c r="E38" s="49"/>
      <c r="F38" s="49"/>
      <c r="G38" s="49"/>
      <c r="H38" s="49"/>
      <c r="I38" s="1068"/>
      <c r="J38" s="1068"/>
      <c r="K38" s="1068"/>
      <c r="L38" s="49"/>
      <c r="M38" s="60"/>
      <c r="N38" s="49"/>
      <c r="O38" s="49"/>
    </row>
    <row r="39" spans="5:6" ht="12.75">
      <c r="E39" s="50"/>
      <c r="F39"/>
    </row>
    <row r="41" spans="3:15" ht="18">
      <c r="C41" s="51"/>
      <c r="D41" s="4"/>
      <c r="E41" s="4"/>
      <c r="F41" s="51"/>
      <c r="G41" s="12"/>
      <c r="H41" s="51"/>
      <c r="I41" s="1069"/>
      <c r="J41" s="1069"/>
      <c r="K41" s="1070"/>
      <c r="L41" s="51"/>
      <c r="M41" s="51"/>
      <c r="N41" s="51"/>
      <c r="O41" s="51"/>
    </row>
    <row r="42" ht="12.75">
      <c r="F42"/>
    </row>
    <row r="43" ht="12.75">
      <c r="F43"/>
    </row>
  </sheetData>
  <sheetProtection/>
  <mergeCells count="1">
    <mergeCell ref="N28:O28"/>
  </mergeCells>
  <printOptions horizontalCentered="1"/>
  <pageMargins left="0.75" right="0.75" top="0.7874015748031497" bottom="1" header="0" footer="0"/>
  <pageSetup horizontalDpi="600" verticalDpi="600" orientation="landscape" paperSize="9" scale="60" r:id="rId1"/>
  <colBreaks count="1" manualBreakCount="1">
    <brk id="15" max="3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3">
      <selection activeCell="I22" sqref="I22"/>
    </sheetView>
  </sheetViews>
  <sheetFormatPr defaultColWidth="11.421875" defaultRowHeight="12.75"/>
  <cols>
    <col min="1" max="1" width="12.7109375" style="0" bestFit="1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" t="s">
        <v>130</v>
      </c>
    </row>
    <row r="7" spans="5:12" ht="15.75">
      <c r="E7"/>
      <c r="K7" s="7" t="s">
        <v>90</v>
      </c>
      <c r="L7" s="6" t="s">
        <v>131</v>
      </c>
    </row>
    <row r="8" spans="5:12" ht="15.75">
      <c r="E8"/>
      <c r="K8" s="7" t="s">
        <v>91</v>
      </c>
      <c r="L8" s="6" t="s">
        <v>132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330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95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33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30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332" t="s">
        <v>103</v>
      </c>
      <c r="B12" s="130">
        <v>0</v>
      </c>
      <c r="C12" s="27">
        <v>0</v>
      </c>
      <c r="D12" s="314">
        <f>B12+C12</f>
        <v>0</v>
      </c>
      <c r="E12" s="130">
        <v>0</v>
      </c>
      <c r="F12" s="27">
        <v>0</v>
      </c>
      <c r="G12" s="314">
        <f>+E12+F12</f>
        <v>0</v>
      </c>
      <c r="H12" s="251">
        <f aca="true" t="shared" si="0" ref="H12:I18">B12-E12</f>
        <v>0</v>
      </c>
      <c r="I12" s="28">
        <f t="shared" si="0"/>
        <v>0</v>
      </c>
      <c r="J12" s="252">
        <f aca="true" t="shared" si="1" ref="J12:J17">H12+I12</f>
        <v>0</v>
      </c>
      <c r="K12" s="323"/>
      <c r="L12" s="29"/>
      <c r="M12" s="30"/>
      <c r="N12" s="31"/>
    </row>
    <row r="13" spans="1:14" s="32" customFormat="1" ht="19.5" customHeight="1">
      <c r="A13" s="333" t="s">
        <v>104</v>
      </c>
      <c r="B13" s="130">
        <v>0</v>
      </c>
      <c r="C13" s="27">
        <v>0</v>
      </c>
      <c r="D13" s="314">
        <f>B13+C13</f>
        <v>0</v>
      </c>
      <c r="E13" s="130">
        <v>0</v>
      </c>
      <c r="F13" s="27">
        <v>0</v>
      </c>
      <c r="G13" s="314">
        <f>E13+F13</f>
        <v>0</v>
      </c>
      <c r="H13" s="251">
        <f t="shared" si="0"/>
        <v>0</v>
      </c>
      <c r="I13" s="28">
        <f t="shared" si="0"/>
        <v>0</v>
      </c>
      <c r="J13" s="252">
        <f t="shared" si="1"/>
        <v>0</v>
      </c>
      <c r="K13" s="323"/>
      <c r="L13" s="29"/>
      <c r="M13" s="34"/>
      <c r="N13" s="31"/>
    </row>
    <row r="14" spans="1:14" s="32" customFormat="1" ht="19.5" customHeight="1">
      <c r="A14" s="333" t="s">
        <v>105</v>
      </c>
      <c r="B14" s="130">
        <v>0</v>
      </c>
      <c r="C14" s="27">
        <v>0</v>
      </c>
      <c r="D14" s="314">
        <f>B14+C14</f>
        <v>0</v>
      </c>
      <c r="E14" s="130">
        <v>0</v>
      </c>
      <c r="F14" s="27">
        <v>0</v>
      </c>
      <c r="G14" s="314">
        <f>+E14+F14</f>
        <v>0</v>
      </c>
      <c r="H14" s="251">
        <f t="shared" si="0"/>
        <v>0</v>
      </c>
      <c r="I14" s="28">
        <f t="shared" si="0"/>
        <v>0</v>
      </c>
      <c r="J14" s="252">
        <f t="shared" si="1"/>
        <v>0</v>
      </c>
      <c r="K14" s="323"/>
      <c r="L14" s="29"/>
      <c r="M14" s="34"/>
      <c r="N14" s="31"/>
    </row>
    <row r="15" spans="1:14" s="32" customFormat="1" ht="19.5" customHeight="1">
      <c r="A15" s="333">
        <v>1.998</v>
      </c>
      <c r="B15" s="130">
        <v>1361000</v>
      </c>
      <c r="C15" s="27">
        <v>1601000</v>
      </c>
      <c r="D15" s="314">
        <f>B15+C15</f>
        <v>2962000</v>
      </c>
      <c r="E15" s="130">
        <v>0</v>
      </c>
      <c r="F15" s="27">
        <v>0</v>
      </c>
      <c r="G15" s="314">
        <f>+E15+F15</f>
        <v>0</v>
      </c>
      <c r="H15" s="251">
        <f t="shared" si="0"/>
        <v>1361000</v>
      </c>
      <c r="I15" s="28">
        <f t="shared" si="0"/>
        <v>1601000</v>
      </c>
      <c r="J15" s="252">
        <f>H15+I15</f>
        <v>2962000</v>
      </c>
      <c r="K15" s="323"/>
      <c r="L15" s="29"/>
      <c r="M15" s="34"/>
      <c r="N15" s="31"/>
    </row>
    <row r="16" spans="1:14" s="32" customFormat="1" ht="19.5" customHeight="1">
      <c r="A16" s="333">
        <v>1.999</v>
      </c>
      <c r="B16" s="130">
        <v>5346000</v>
      </c>
      <c r="C16" s="27">
        <v>3634000</v>
      </c>
      <c r="D16" s="314">
        <f>B16+C16</f>
        <v>8980000</v>
      </c>
      <c r="E16" s="130">
        <v>6445818</v>
      </c>
      <c r="F16" s="27">
        <v>4124414</v>
      </c>
      <c r="G16" s="314">
        <f>+E16+F16</f>
        <v>10570232</v>
      </c>
      <c r="H16" s="251">
        <f t="shared" si="0"/>
        <v>-1099818</v>
      </c>
      <c r="I16" s="28">
        <f t="shared" si="0"/>
        <v>-490414</v>
      </c>
      <c r="J16" s="252">
        <f>H16+I16</f>
        <v>-1590232</v>
      </c>
      <c r="K16" s="323"/>
      <c r="L16" s="29"/>
      <c r="M16" s="34" t="s">
        <v>591</v>
      </c>
      <c r="N16" s="31">
        <v>38884</v>
      </c>
    </row>
    <row r="17" spans="1:14" ht="19.5" customHeight="1">
      <c r="A17" s="222" t="s">
        <v>106</v>
      </c>
      <c r="B17" s="130">
        <v>2248000</v>
      </c>
      <c r="C17" s="27">
        <v>1138000</v>
      </c>
      <c r="D17" s="314">
        <f aca="true" t="shared" si="2" ref="D17:D29">B17+C17</f>
        <v>3386000</v>
      </c>
      <c r="E17" s="130">
        <v>1063272</v>
      </c>
      <c r="F17" s="27">
        <v>2584798</v>
      </c>
      <c r="G17" s="314">
        <f aca="true" t="shared" si="3" ref="G17:G28">E17+F17</f>
        <v>3648070</v>
      </c>
      <c r="H17" s="251">
        <f t="shared" si="0"/>
        <v>1184728</v>
      </c>
      <c r="I17" s="28">
        <f t="shared" si="0"/>
        <v>-1446798</v>
      </c>
      <c r="J17" s="252">
        <f t="shared" si="1"/>
        <v>-262070</v>
      </c>
      <c r="K17" s="323"/>
      <c r="L17" s="29">
        <v>734672</v>
      </c>
      <c r="M17" s="34" t="s">
        <v>592</v>
      </c>
      <c r="N17" s="31">
        <v>38884</v>
      </c>
    </row>
    <row r="18" spans="1:14" ht="19.5" customHeight="1">
      <c r="A18" s="222" t="s">
        <v>107</v>
      </c>
      <c r="B18" s="130">
        <v>0</v>
      </c>
      <c r="C18" s="27">
        <v>1359000</v>
      </c>
      <c r="D18" s="314">
        <f t="shared" si="2"/>
        <v>1359000</v>
      </c>
      <c r="E18" s="130">
        <v>0</v>
      </c>
      <c r="F18" s="27">
        <v>445200</v>
      </c>
      <c r="G18" s="314">
        <f t="shared" si="3"/>
        <v>445200</v>
      </c>
      <c r="H18" s="251">
        <f t="shared" si="0"/>
        <v>0</v>
      </c>
      <c r="I18" s="28">
        <f t="shared" si="0"/>
        <v>913800</v>
      </c>
      <c r="J18" s="252">
        <f>H18+I18</f>
        <v>913800</v>
      </c>
      <c r="K18" s="323"/>
      <c r="L18" s="29"/>
      <c r="M18" s="34" t="s">
        <v>593</v>
      </c>
      <c r="N18" s="31">
        <v>38884</v>
      </c>
    </row>
    <row r="19" spans="1:14" ht="19.5" customHeight="1">
      <c r="A19" s="334" t="s">
        <v>108</v>
      </c>
      <c r="B19" s="226">
        <f aca="true" t="shared" si="4" ref="B19:L19">SUM(B12:B18)</f>
        <v>8955000</v>
      </c>
      <c r="C19" s="38">
        <f t="shared" si="4"/>
        <v>7732000</v>
      </c>
      <c r="D19" s="241">
        <f t="shared" si="4"/>
        <v>16687000</v>
      </c>
      <c r="E19" s="226">
        <f t="shared" si="4"/>
        <v>7509090</v>
      </c>
      <c r="F19" s="38">
        <f t="shared" si="4"/>
        <v>7154412</v>
      </c>
      <c r="G19" s="241">
        <f t="shared" si="4"/>
        <v>14663502</v>
      </c>
      <c r="H19" s="226">
        <f t="shared" si="4"/>
        <v>1445910</v>
      </c>
      <c r="I19" s="38">
        <f t="shared" si="4"/>
        <v>577588</v>
      </c>
      <c r="J19" s="253">
        <f t="shared" si="4"/>
        <v>2023498</v>
      </c>
      <c r="K19" s="135">
        <f t="shared" si="4"/>
        <v>0</v>
      </c>
      <c r="L19" s="38">
        <f t="shared" si="4"/>
        <v>734672</v>
      </c>
      <c r="M19" s="32"/>
      <c r="N19" s="36"/>
    </row>
    <row r="20" spans="1:14" ht="19.5" customHeight="1">
      <c r="A20" s="222" t="s">
        <v>109</v>
      </c>
      <c r="B20" s="130">
        <v>0</v>
      </c>
      <c r="C20" s="27">
        <v>3397000</v>
      </c>
      <c r="D20" s="314">
        <f t="shared" si="2"/>
        <v>3397000</v>
      </c>
      <c r="E20" s="130">
        <v>0</v>
      </c>
      <c r="F20" s="27">
        <v>1239201</v>
      </c>
      <c r="G20" s="314">
        <f t="shared" si="3"/>
        <v>1239201</v>
      </c>
      <c r="H20" s="251">
        <v>0</v>
      </c>
      <c r="I20" s="28">
        <f aca="true" t="shared" si="5" ref="I20:I29">C20-F20</f>
        <v>2157799</v>
      </c>
      <c r="J20" s="252">
        <f aca="true" t="shared" si="6" ref="J20:J29">H20+I20</f>
        <v>2157799</v>
      </c>
      <c r="K20" s="323"/>
      <c r="L20" s="29"/>
      <c r="M20" s="34" t="s">
        <v>594</v>
      </c>
      <c r="N20" s="31">
        <v>38884</v>
      </c>
    </row>
    <row r="21" spans="1:14" ht="19.5" customHeight="1">
      <c r="A21" s="222" t="s">
        <v>110</v>
      </c>
      <c r="B21" s="130">
        <v>0</v>
      </c>
      <c r="C21" s="27">
        <v>4163000</v>
      </c>
      <c r="D21" s="314">
        <f t="shared" si="2"/>
        <v>4163000</v>
      </c>
      <c r="E21" s="130">
        <v>0</v>
      </c>
      <c r="F21" s="27">
        <v>2454024</v>
      </c>
      <c r="G21" s="314">
        <f t="shared" si="3"/>
        <v>2454024</v>
      </c>
      <c r="H21" s="254">
        <f aca="true" t="shared" si="7" ref="H21:H29">B21-E21</f>
        <v>0</v>
      </c>
      <c r="I21" s="28">
        <f t="shared" si="5"/>
        <v>1708976</v>
      </c>
      <c r="J21" s="252">
        <f t="shared" si="6"/>
        <v>1708976</v>
      </c>
      <c r="K21" s="323"/>
      <c r="L21" s="29"/>
      <c r="M21" s="34" t="s">
        <v>595</v>
      </c>
      <c r="N21" s="31">
        <v>38884</v>
      </c>
    </row>
    <row r="22" spans="1:14" ht="19.5" customHeight="1">
      <c r="A22" s="222">
        <v>2.004</v>
      </c>
      <c r="B22" s="130">
        <v>0</v>
      </c>
      <c r="C22" s="27">
        <v>1693000</v>
      </c>
      <c r="D22" s="314">
        <f>B22+C22</f>
        <v>1693000</v>
      </c>
      <c r="E22" s="130">
        <v>0</v>
      </c>
      <c r="F22" s="27">
        <v>612764</v>
      </c>
      <c r="G22" s="314">
        <f>E22+F22</f>
        <v>612764</v>
      </c>
      <c r="H22" s="254">
        <f t="shared" si="7"/>
        <v>0</v>
      </c>
      <c r="I22" s="28">
        <f t="shared" si="5"/>
        <v>1080236</v>
      </c>
      <c r="J22" s="252">
        <f t="shared" si="6"/>
        <v>1080236</v>
      </c>
      <c r="K22" s="323"/>
      <c r="L22" s="29"/>
      <c r="M22" s="34">
        <v>6494</v>
      </c>
      <c r="N22" s="31">
        <v>38884</v>
      </c>
    </row>
    <row r="23" spans="1:14" ht="19.5" customHeight="1">
      <c r="A23" s="222" t="s">
        <v>140</v>
      </c>
      <c r="B23" s="130">
        <v>0</v>
      </c>
      <c r="C23" s="27">
        <v>422000</v>
      </c>
      <c r="D23" s="314">
        <f t="shared" si="2"/>
        <v>422000</v>
      </c>
      <c r="E23" s="130">
        <v>0</v>
      </c>
      <c r="F23" s="27">
        <v>422760</v>
      </c>
      <c r="G23" s="314">
        <f t="shared" si="3"/>
        <v>422760</v>
      </c>
      <c r="H23" s="254">
        <f t="shared" si="7"/>
        <v>0</v>
      </c>
      <c r="I23" s="28">
        <f t="shared" si="5"/>
        <v>-760</v>
      </c>
      <c r="J23" s="252">
        <f t="shared" si="6"/>
        <v>-760</v>
      </c>
      <c r="K23" s="323"/>
      <c r="L23" s="29"/>
      <c r="M23" s="34">
        <v>6495</v>
      </c>
      <c r="N23" s="31">
        <v>38884</v>
      </c>
    </row>
    <row r="24" spans="1:14" ht="19.5" customHeight="1">
      <c r="A24" s="223" t="s">
        <v>141</v>
      </c>
      <c r="B24" s="130">
        <v>0</v>
      </c>
      <c r="C24" s="27">
        <v>449000</v>
      </c>
      <c r="D24" s="314">
        <f t="shared" si="2"/>
        <v>449000</v>
      </c>
      <c r="E24" s="130">
        <v>0</v>
      </c>
      <c r="F24" s="27">
        <v>431766</v>
      </c>
      <c r="G24" s="314">
        <f t="shared" si="3"/>
        <v>431766</v>
      </c>
      <c r="H24" s="254">
        <f t="shared" si="7"/>
        <v>0</v>
      </c>
      <c r="I24" s="28">
        <f t="shared" si="5"/>
        <v>17234</v>
      </c>
      <c r="J24" s="345">
        <f t="shared" si="6"/>
        <v>17234</v>
      </c>
      <c r="K24" s="843"/>
      <c r="L24" s="129"/>
      <c r="M24" s="40"/>
      <c r="N24" s="41"/>
    </row>
    <row r="25" spans="1:14" ht="19.5" customHeight="1">
      <c r="A25" s="223">
        <v>2.006</v>
      </c>
      <c r="B25" s="130">
        <v>0</v>
      </c>
      <c r="C25" s="27">
        <v>502250</v>
      </c>
      <c r="D25" s="314">
        <f t="shared" si="2"/>
        <v>502250</v>
      </c>
      <c r="E25" s="130">
        <v>0</v>
      </c>
      <c r="F25" s="27">
        <v>476816</v>
      </c>
      <c r="G25" s="314">
        <f t="shared" si="3"/>
        <v>476816</v>
      </c>
      <c r="H25" s="254">
        <f t="shared" si="7"/>
        <v>0</v>
      </c>
      <c r="I25" s="28">
        <f t="shared" si="5"/>
        <v>25434</v>
      </c>
      <c r="J25" s="252">
        <f t="shared" si="6"/>
        <v>25434</v>
      </c>
      <c r="K25" s="323"/>
      <c r="L25" s="29"/>
      <c r="M25" s="40"/>
      <c r="N25" s="41"/>
    </row>
    <row r="26" spans="1:14" ht="19.5" customHeight="1">
      <c r="A26" s="851">
        <v>2007</v>
      </c>
      <c r="B26" s="130">
        <v>0</v>
      </c>
      <c r="C26" s="27">
        <v>286775</v>
      </c>
      <c r="D26" s="314">
        <f t="shared" si="2"/>
        <v>286775</v>
      </c>
      <c r="E26" s="130">
        <v>0</v>
      </c>
      <c r="F26" s="27">
        <v>207052</v>
      </c>
      <c r="G26" s="314">
        <f t="shared" si="3"/>
        <v>207052</v>
      </c>
      <c r="H26" s="254">
        <f t="shared" si="7"/>
        <v>0</v>
      </c>
      <c r="I26" s="28">
        <f t="shared" si="5"/>
        <v>79723</v>
      </c>
      <c r="J26" s="252">
        <f t="shared" si="6"/>
        <v>79723</v>
      </c>
      <c r="K26" s="323"/>
      <c r="L26" s="29"/>
      <c r="M26" s="40"/>
      <c r="N26" s="41"/>
    </row>
    <row r="27" spans="1:14" ht="19.5" customHeight="1">
      <c r="A27" s="333" t="s">
        <v>494</v>
      </c>
      <c r="B27" s="130">
        <v>0</v>
      </c>
      <c r="C27" s="27">
        <v>3213558</v>
      </c>
      <c r="D27" s="314">
        <f t="shared" si="2"/>
        <v>3213558</v>
      </c>
      <c r="E27" s="130">
        <v>0</v>
      </c>
      <c r="F27" s="27">
        <v>1965516</v>
      </c>
      <c r="G27" s="314">
        <f t="shared" si="3"/>
        <v>1965516</v>
      </c>
      <c r="H27" s="254">
        <f t="shared" si="7"/>
        <v>0</v>
      </c>
      <c r="I27" s="28">
        <f t="shared" si="5"/>
        <v>1248042</v>
      </c>
      <c r="J27" s="252">
        <f t="shared" si="6"/>
        <v>1248042</v>
      </c>
      <c r="K27" s="323"/>
      <c r="L27" s="29"/>
      <c r="M27" s="40"/>
      <c r="N27" s="41"/>
    </row>
    <row r="28" spans="1:14" ht="19.5" customHeight="1">
      <c r="A28" s="223">
        <v>2009</v>
      </c>
      <c r="B28" s="130">
        <v>0</v>
      </c>
      <c r="C28" s="27">
        <v>3620905</v>
      </c>
      <c r="D28" s="314">
        <f t="shared" si="2"/>
        <v>3620905</v>
      </c>
      <c r="E28" s="130">
        <v>0</v>
      </c>
      <c r="F28" s="27">
        <v>3573439</v>
      </c>
      <c r="G28" s="314">
        <f t="shared" si="3"/>
        <v>3573439</v>
      </c>
      <c r="H28" s="254">
        <f t="shared" si="7"/>
        <v>0</v>
      </c>
      <c r="I28" s="28">
        <f t="shared" si="5"/>
        <v>47466</v>
      </c>
      <c r="J28" s="252">
        <f t="shared" si="6"/>
        <v>47466</v>
      </c>
      <c r="K28" s="323"/>
      <c r="L28" s="29"/>
      <c r="M28" s="40"/>
      <c r="N28" s="41"/>
    </row>
    <row r="29" spans="1:14" ht="19.5" customHeight="1">
      <c r="A29" s="223">
        <v>2010</v>
      </c>
      <c r="B29" s="130">
        <v>3620905</v>
      </c>
      <c r="C29" s="27">
        <v>0</v>
      </c>
      <c r="D29" s="314">
        <f t="shared" si="2"/>
        <v>3620905</v>
      </c>
      <c r="E29" s="130">
        <v>0</v>
      </c>
      <c r="F29" s="27">
        <v>0</v>
      </c>
      <c r="G29" s="314">
        <v>0</v>
      </c>
      <c r="H29" s="254">
        <f t="shared" si="7"/>
        <v>3620905</v>
      </c>
      <c r="I29" s="28">
        <f t="shared" si="5"/>
        <v>0</v>
      </c>
      <c r="J29" s="252">
        <f t="shared" si="6"/>
        <v>3620905</v>
      </c>
      <c r="K29" s="323"/>
      <c r="L29" s="29"/>
      <c r="M29" s="40"/>
      <c r="N29" s="41"/>
    </row>
    <row r="30" spans="1:14" s="50" customFormat="1" ht="19.5" customHeight="1">
      <c r="A30" s="367" t="s">
        <v>975</v>
      </c>
      <c r="B30" s="38">
        <f>SUM(B20:B29)</f>
        <v>3620905</v>
      </c>
      <c r="C30" s="38">
        <f aca="true" t="shared" si="8" ref="C30:L30">SUM(C20:C29)</f>
        <v>17747488</v>
      </c>
      <c r="D30" s="38">
        <f t="shared" si="8"/>
        <v>21368393</v>
      </c>
      <c r="E30" s="38">
        <f t="shared" si="8"/>
        <v>0</v>
      </c>
      <c r="F30" s="38">
        <f t="shared" si="8"/>
        <v>11383338</v>
      </c>
      <c r="G30" s="38">
        <f t="shared" si="8"/>
        <v>11383338</v>
      </c>
      <c r="H30" s="38">
        <f t="shared" si="8"/>
        <v>3620905</v>
      </c>
      <c r="I30" s="38">
        <f t="shared" si="8"/>
        <v>6364150</v>
      </c>
      <c r="J30" s="38">
        <f t="shared" si="8"/>
        <v>9985055</v>
      </c>
      <c r="K30" s="38">
        <f t="shared" si="8"/>
        <v>0</v>
      </c>
      <c r="L30" s="38">
        <f t="shared" si="8"/>
        <v>0</v>
      </c>
      <c r="M30" s="887"/>
      <c r="N30" s="887"/>
    </row>
    <row r="31" spans="1:14" ht="20.25" customHeight="1" thickBot="1">
      <c r="A31" s="336" t="s">
        <v>100</v>
      </c>
      <c r="B31" s="852">
        <f aca="true" t="shared" si="9" ref="B31:I31">SUM(B19:B28)</f>
        <v>8955000</v>
      </c>
      <c r="C31" s="213">
        <f t="shared" si="9"/>
        <v>25479488</v>
      </c>
      <c r="D31" s="853">
        <f t="shared" si="9"/>
        <v>34434488</v>
      </c>
      <c r="E31" s="852">
        <f t="shared" si="9"/>
        <v>7509090</v>
      </c>
      <c r="F31" s="213">
        <f t="shared" si="9"/>
        <v>18537750</v>
      </c>
      <c r="G31" s="853">
        <f t="shared" si="9"/>
        <v>26046840</v>
      </c>
      <c r="H31" s="852">
        <f t="shared" si="9"/>
        <v>1445910</v>
      </c>
      <c r="I31" s="213">
        <f t="shared" si="9"/>
        <v>6941738</v>
      </c>
      <c r="J31" s="853">
        <f>SUM(J19:J28)</f>
        <v>8387648</v>
      </c>
      <c r="K31" s="217">
        <f>SUM(K19:K23)</f>
        <v>0</v>
      </c>
      <c r="L31" s="201">
        <f>SUM(L19:L23)</f>
        <v>734672</v>
      </c>
      <c r="M31" s="201"/>
      <c r="N31" s="202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B35" s="46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1:14" ht="15">
      <c r="A36" s="45"/>
      <c r="C36" s="46"/>
      <c r="D36" s="46"/>
      <c r="E36" s="46"/>
      <c r="F36" s="46"/>
      <c r="G36" s="46"/>
      <c r="H36" s="46"/>
      <c r="I36" s="46"/>
      <c r="J36" s="59"/>
      <c r="K36" s="46"/>
      <c r="L36" s="46"/>
      <c r="M36" s="46"/>
      <c r="N36" s="46"/>
    </row>
    <row r="37" spans="2:11" ht="15">
      <c r="B37" s="67" t="s">
        <v>111</v>
      </c>
      <c r="C37" s="47" t="s">
        <v>596</v>
      </c>
      <c r="D37" s="47"/>
      <c r="E37" s="48"/>
      <c r="F37" s="48"/>
      <c r="G37" s="49"/>
      <c r="H37" s="62"/>
      <c r="I37" s="63" t="s">
        <v>112</v>
      </c>
      <c r="J37" s="64" t="s">
        <v>354</v>
      </c>
      <c r="K37" s="49"/>
    </row>
    <row r="38" spans="2:10" ht="12.75">
      <c r="B38" t="s">
        <v>597</v>
      </c>
      <c r="C38" s="49"/>
      <c r="D38" s="49"/>
      <c r="E38" s="49"/>
      <c r="F38" s="49"/>
      <c r="G38" s="49"/>
      <c r="H38" s="49"/>
      <c r="I38" s="49"/>
      <c r="J38" s="49" t="s">
        <v>113</v>
      </c>
    </row>
    <row r="39" spans="2:14" ht="15">
      <c r="B39" t="s">
        <v>598</v>
      </c>
      <c r="C39" s="49"/>
      <c r="D39" s="49"/>
      <c r="E39" s="49"/>
      <c r="F39" s="49"/>
      <c r="G39" s="49"/>
      <c r="H39" s="49"/>
      <c r="I39" s="49"/>
      <c r="J39" s="49"/>
      <c r="K39" s="49"/>
      <c r="L39" s="60"/>
      <c r="M39" s="49"/>
      <c r="N39" s="49"/>
    </row>
    <row r="42" spans="2:14" ht="18">
      <c r="B42" s="51"/>
      <c r="C42" s="4"/>
      <c r="D42" s="4"/>
      <c r="E42" s="51"/>
      <c r="F42" s="12"/>
      <c r="G42" s="51"/>
      <c r="H42" s="51"/>
      <c r="I42" s="51"/>
      <c r="J42" s="61"/>
      <c r="K42" s="51"/>
      <c r="L42" s="51"/>
      <c r="M42" s="51"/>
      <c r="N42" s="51"/>
    </row>
    <row r="43" ht="12.75">
      <c r="E43"/>
    </row>
    <row r="44" ht="12.75">
      <c r="E44"/>
    </row>
  </sheetData>
  <sheetProtection/>
  <printOptions horizontalCentered="1"/>
  <pageMargins left="0.35433070866141736" right="0.75" top="0.5905511811023623" bottom="1" header="0" footer="0"/>
  <pageSetup horizontalDpi="600" verticalDpi="600" orientation="landscape" paperSize="14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G26" sqref="G26"/>
    </sheetView>
  </sheetViews>
  <sheetFormatPr defaultColWidth="11.421875" defaultRowHeight="12.75"/>
  <cols>
    <col min="1" max="1" width="16.140625" style="0" bestFit="1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048" customWidth="1"/>
    <col min="9" max="9" width="15.7109375" style="1048" customWidth="1"/>
    <col min="10" max="10" width="14.28125" style="1049" customWidth="1"/>
    <col min="11" max="11" width="13.7109375" style="0" customWidth="1"/>
    <col min="12" max="12" width="15.140625" style="0" customWidth="1"/>
    <col min="13" max="13" width="15.57421875" style="0" customWidth="1"/>
    <col min="14" max="14" width="14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046"/>
      <c r="I1" s="1046"/>
      <c r="J1" s="1046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046"/>
      <c r="I2" s="1046"/>
      <c r="J2" s="1046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046"/>
      <c r="I3" s="1046"/>
      <c r="J3" s="1046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046"/>
      <c r="I4" s="1046"/>
      <c r="J4" s="1047"/>
      <c r="K4" s="1"/>
      <c r="L4" s="1"/>
      <c r="M4" s="1"/>
      <c r="N4" s="1"/>
    </row>
    <row r="5" ht="12.75">
      <c r="E5"/>
    </row>
    <row r="6" spans="5:12" ht="15.75">
      <c r="E6"/>
      <c r="K6" s="5" t="s">
        <v>134</v>
      </c>
      <c r="L6" s="6"/>
    </row>
    <row r="7" spans="5:12" ht="15.75">
      <c r="E7"/>
      <c r="K7" s="7" t="s">
        <v>90</v>
      </c>
      <c r="L7" s="6" t="s">
        <v>135</v>
      </c>
    </row>
    <row r="8" spans="5:12" ht="15.75">
      <c r="E8"/>
      <c r="K8" s="7" t="s">
        <v>91</v>
      </c>
      <c r="L8" s="6" t="s">
        <v>136</v>
      </c>
    </row>
    <row r="9" spans="2:14" s="8" customFormat="1" ht="18.75" thickBot="1">
      <c r="B9" s="9"/>
      <c r="C9" s="10"/>
      <c r="D9" s="11"/>
      <c r="E9" s="9"/>
      <c r="F9" s="12"/>
      <c r="G9" s="9"/>
      <c r="H9" s="1051"/>
      <c r="I9" s="1051"/>
      <c r="J9" s="1052"/>
      <c r="K9" s="9"/>
      <c r="L9" s="9"/>
      <c r="M9" s="9"/>
      <c r="N9" s="9"/>
    </row>
    <row r="10" spans="1:14" ht="19.5" customHeight="1" thickBot="1">
      <c r="A10" s="330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071" t="s">
        <v>95</v>
      </c>
      <c r="I10" s="1072"/>
      <c r="J10" s="1073"/>
      <c r="K10" s="17" t="s">
        <v>96</v>
      </c>
      <c r="L10" s="18"/>
      <c r="M10" s="19" t="s">
        <v>97</v>
      </c>
      <c r="N10" s="20"/>
    </row>
    <row r="11" spans="1:14" ht="19.5" customHeight="1" thickBot="1">
      <c r="A11" s="33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074" t="s">
        <v>98</v>
      </c>
      <c r="I11" s="1075" t="s">
        <v>99</v>
      </c>
      <c r="J11" s="1076" t="s">
        <v>100</v>
      </c>
      <c r="K11" s="230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332" t="s">
        <v>103</v>
      </c>
      <c r="B12" s="130">
        <v>0</v>
      </c>
      <c r="C12" s="27">
        <v>0</v>
      </c>
      <c r="D12" s="314">
        <f aca="true" t="shared" si="0" ref="D12:D18">B12+C12</f>
        <v>0</v>
      </c>
      <c r="E12" s="130">
        <v>0</v>
      </c>
      <c r="F12" s="27">
        <v>0</v>
      </c>
      <c r="G12" s="314">
        <f>+E12+F12</f>
        <v>0</v>
      </c>
      <c r="H12" s="1077">
        <f aca="true" t="shared" si="1" ref="H12:I18">B12-E12</f>
        <v>0</v>
      </c>
      <c r="I12" s="1057">
        <f t="shared" si="1"/>
        <v>0</v>
      </c>
      <c r="J12" s="1078">
        <f aca="true" t="shared" si="2" ref="J12:J17">H12+I12</f>
        <v>0</v>
      </c>
      <c r="K12" s="323"/>
      <c r="L12" s="29"/>
      <c r="M12" s="30"/>
      <c r="N12" s="31"/>
    </row>
    <row r="13" spans="1:14" s="32" customFormat="1" ht="19.5" customHeight="1">
      <c r="A13" s="333" t="s">
        <v>104</v>
      </c>
      <c r="B13" s="130">
        <v>0</v>
      </c>
      <c r="C13" s="27">
        <v>0</v>
      </c>
      <c r="D13" s="314">
        <f t="shared" si="0"/>
        <v>0</v>
      </c>
      <c r="E13" s="130">
        <v>0</v>
      </c>
      <c r="F13" s="27">
        <v>0</v>
      </c>
      <c r="G13" s="314">
        <f>E13+F13</f>
        <v>0</v>
      </c>
      <c r="H13" s="1077">
        <f t="shared" si="1"/>
        <v>0</v>
      </c>
      <c r="I13" s="1057">
        <f t="shared" si="1"/>
        <v>0</v>
      </c>
      <c r="J13" s="1078">
        <f t="shared" si="2"/>
        <v>0</v>
      </c>
      <c r="K13" s="323"/>
      <c r="L13" s="29"/>
      <c r="M13" s="34"/>
      <c r="N13" s="31"/>
    </row>
    <row r="14" spans="1:14" s="32" customFormat="1" ht="19.5" customHeight="1">
      <c r="A14" s="333" t="s">
        <v>105</v>
      </c>
      <c r="B14" s="130">
        <v>0</v>
      </c>
      <c r="C14" s="27">
        <v>0</v>
      </c>
      <c r="D14" s="314">
        <f t="shared" si="0"/>
        <v>0</v>
      </c>
      <c r="E14" s="130">
        <v>0</v>
      </c>
      <c r="F14" s="27">
        <v>0</v>
      </c>
      <c r="G14" s="314">
        <f>+E14+F14</f>
        <v>0</v>
      </c>
      <c r="H14" s="1077">
        <f t="shared" si="1"/>
        <v>0</v>
      </c>
      <c r="I14" s="1057">
        <f t="shared" si="1"/>
        <v>0</v>
      </c>
      <c r="J14" s="1078">
        <f t="shared" si="2"/>
        <v>0</v>
      </c>
      <c r="K14" s="323"/>
      <c r="L14" s="29"/>
      <c r="M14" s="34"/>
      <c r="N14" s="31"/>
    </row>
    <row r="15" spans="1:14" s="32" customFormat="1" ht="19.5" customHeight="1">
      <c r="A15" s="333">
        <v>1.998</v>
      </c>
      <c r="B15" s="130">
        <v>0</v>
      </c>
      <c r="C15" s="27">
        <v>0</v>
      </c>
      <c r="D15" s="314">
        <f t="shared" si="0"/>
        <v>0</v>
      </c>
      <c r="E15" s="130">
        <v>0</v>
      </c>
      <c r="F15" s="27">
        <v>0</v>
      </c>
      <c r="G15" s="314">
        <f>+E15+F15</f>
        <v>0</v>
      </c>
      <c r="H15" s="1077">
        <f t="shared" si="1"/>
        <v>0</v>
      </c>
      <c r="I15" s="1057">
        <f t="shared" si="1"/>
        <v>0</v>
      </c>
      <c r="J15" s="1078">
        <f>H15+I15</f>
        <v>0</v>
      </c>
      <c r="K15" s="323"/>
      <c r="L15" s="29"/>
      <c r="M15" s="34"/>
      <c r="N15" s="31"/>
    </row>
    <row r="16" spans="1:14" s="32" customFormat="1" ht="19.5" customHeight="1">
      <c r="A16" s="333">
        <v>1.999</v>
      </c>
      <c r="B16" s="130">
        <v>0</v>
      </c>
      <c r="C16" s="27">
        <v>1595000</v>
      </c>
      <c r="D16" s="314">
        <f t="shared" si="0"/>
        <v>1595000</v>
      </c>
      <c r="E16" s="130">
        <v>0</v>
      </c>
      <c r="F16" s="27">
        <v>935472</v>
      </c>
      <c r="G16" s="314">
        <f>+E16+F16</f>
        <v>935472</v>
      </c>
      <c r="H16" s="1077">
        <f t="shared" si="1"/>
        <v>0</v>
      </c>
      <c r="I16" s="1057">
        <f t="shared" si="1"/>
        <v>659528</v>
      </c>
      <c r="J16" s="1078">
        <f>H16+I16</f>
        <v>659528</v>
      </c>
      <c r="K16" s="323"/>
      <c r="L16" s="29"/>
      <c r="M16" s="34"/>
      <c r="N16" s="31"/>
    </row>
    <row r="17" spans="1:14" ht="19.5" customHeight="1">
      <c r="A17" s="222" t="s">
        <v>106</v>
      </c>
      <c r="B17" s="130">
        <v>0</v>
      </c>
      <c r="C17" s="27">
        <v>0</v>
      </c>
      <c r="D17" s="314">
        <f t="shared" si="0"/>
        <v>0</v>
      </c>
      <c r="E17" s="130">
        <v>0</v>
      </c>
      <c r="F17" s="27">
        <v>0</v>
      </c>
      <c r="G17" s="314">
        <f aca="true" t="shared" si="3" ref="G17:G23">E17+F17</f>
        <v>0</v>
      </c>
      <c r="H17" s="1077">
        <f t="shared" si="1"/>
        <v>0</v>
      </c>
      <c r="I17" s="1057">
        <f t="shared" si="1"/>
        <v>0</v>
      </c>
      <c r="J17" s="1078">
        <f t="shared" si="2"/>
        <v>0</v>
      </c>
      <c r="K17" s="323"/>
      <c r="L17" s="29"/>
      <c r="M17" s="34"/>
      <c r="N17" s="31"/>
    </row>
    <row r="18" spans="1:14" ht="19.5" customHeight="1">
      <c r="A18" s="222" t="s">
        <v>107</v>
      </c>
      <c r="B18" s="130">
        <v>0</v>
      </c>
      <c r="C18" s="27">
        <v>0</v>
      </c>
      <c r="D18" s="314">
        <f t="shared" si="0"/>
        <v>0</v>
      </c>
      <c r="E18" s="130">
        <v>0</v>
      </c>
      <c r="F18" s="27">
        <v>0</v>
      </c>
      <c r="G18" s="314">
        <f t="shared" si="3"/>
        <v>0</v>
      </c>
      <c r="H18" s="1077">
        <f t="shared" si="1"/>
        <v>0</v>
      </c>
      <c r="I18" s="1057">
        <f t="shared" si="1"/>
        <v>0</v>
      </c>
      <c r="J18" s="1078">
        <f>H18+I18</f>
        <v>0</v>
      </c>
      <c r="K18" s="323"/>
      <c r="L18" s="29"/>
      <c r="M18" s="34"/>
      <c r="N18" s="36"/>
    </row>
    <row r="19" spans="1:14" ht="19.5" customHeight="1">
      <c r="A19" s="334" t="s">
        <v>108</v>
      </c>
      <c r="B19" s="226">
        <f aca="true" t="shared" si="4" ref="B19:L19">SUM(B12:B18)</f>
        <v>0</v>
      </c>
      <c r="C19" s="38">
        <f t="shared" si="4"/>
        <v>1595000</v>
      </c>
      <c r="D19" s="241">
        <f t="shared" si="4"/>
        <v>1595000</v>
      </c>
      <c r="E19" s="226">
        <f t="shared" si="4"/>
        <v>0</v>
      </c>
      <c r="F19" s="38">
        <f t="shared" si="4"/>
        <v>935472</v>
      </c>
      <c r="G19" s="241">
        <f t="shared" si="4"/>
        <v>935472</v>
      </c>
      <c r="H19" s="1079">
        <f t="shared" si="4"/>
        <v>0</v>
      </c>
      <c r="I19" s="1059">
        <f t="shared" si="4"/>
        <v>659528</v>
      </c>
      <c r="J19" s="1080">
        <f t="shared" si="4"/>
        <v>659528</v>
      </c>
      <c r="K19" s="135">
        <f t="shared" si="4"/>
        <v>0</v>
      </c>
      <c r="L19" s="38">
        <f t="shared" si="4"/>
        <v>0</v>
      </c>
      <c r="M19" s="34" t="s">
        <v>495</v>
      </c>
      <c r="N19" s="36" t="s">
        <v>496</v>
      </c>
    </row>
    <row r="20" spans="1:14" ht="19.5" customHeight="1">
      <c r="A20" s="222" t="s">
        <v>109</v>
      </c>
      <c r="B20" s="130">
        <v>0</v>
      </c>
      <c r="C20" s="27">
        <v>0</v>
      </c>
      <c r="D20" s="314">
        <f>B20+C20</f>
        <v>0</v>
      </c>
      <c r="E20" s="130">
        <v>0</v>
      </c>
      <c r="F20" s="27">
        <v>0</v>
      </c>
      <c r="G20" s="314">
        <f t="shared" si="3"/>
        <v>0</v>
      </c>
      <c r="H20" s="1077">
        <f aca="true" t="shared" si="5" ref="H20:I27">B20-E20</f>
        <v>0</v>
      </c>
      <c r="I20" s="1057">
        <f t="shared" si="5"/>
        <v>0</v>
      </c>
      <c r="J20" s="1078">
        <f aca="true" t="shared" si="6" ref="J20:J27">H20+I20</f>
        <v>0</v>
      </c>
      <c r="K20" s="323"/>
      <c r="L20" s="29"/>
      <c r="M20" s="34"/>
      <c r="N20" s="36"/>
    </row>
    <row r="21" spans="1:14" ht="19.5" customHeight="1">
      <c r="A21" s="222" t="s">
        <v>110</v>
      </c>
      <c r="B21" s="130">
        <v>0</v>
      </c>
      <c r="C21" s="27">
        <v>0</v>
      </c>
      <c r="D21" s="314">
        <f>B21+C21</f>
        <v>0</v>
      </c>
      <c r="E21" s="130">
        <v>0</v>
      </c>
      <c r="F21" s="27">
        <v>0</v>
      </c>
      <c r="G21" s="314">
        <f t="shared" si="3"/>
        <v>0</v>
      </c>
      <c r="H21" s="1081">
        <f t="shared" si="5"/>
        <v>0</v>
      </c>
      <c r="I21" s="1057">
        <f t="shared" si="5"/>
        <v>0</v>
      </c>
      <c r="J21" s="1078">
        <f t="shared" si="6"/>
        <v>0</v>
      </c>
      <c r="K21" s="323"/>
      <c r="L21" s="29"/>
      <c r="M21" s="34"/>
      <c r="N21" s="36"/>
    </row>
    <row r="22" spans="1:14" ht="19.5" customHeight="1">
      <c r="A22" s="222">
        <v>2.004</v>
      </c>
      <c r="B22" s="130">
        <v>0</v>
      </c>
      <c r="C22" s="27">
        <v>0</v>
      </c>
      <c r="D22" s="314">
        <v>0</v>
      </c>
      <c r="E22" s="130">
        <v>0</v>
      </c>
      <c r="F22" s="27">
        <v>0</v>
      </c>
      <c r="G22" s="314">
        <f>E22+F22</f>
        <v>0</v>
      </c>
      <c r="H22" s="1081">
        <f t="shared" si="5"/>
        <v>0</v>
      </c>
      <c r="I22" s="1057">
        <f t="shared" si="5"/>
        <v>0</v>
      </c>
      <c r="J22" s="1078">
        <f t="shared" si="6"/>
        <v>0</v>
      </c>
      <c r="K22" s="323"/>
      <c r="L22" s="29"/>
      <c r="M22" s="40"/>
      <c r="N22" s="41"/>
    </row>
    <row r="23" spans="1:14" ht="19.5" customHeight="1">
      <c r="A23" s="222">
        <v>2.005</v>
      </c>
      <c r="B23" s="130">
        <v>0</v>
      </c>
      <c r="C23" s="27">
        <v>0</v>
      </c>
      <c r="D23" s="314">
        <v>0</v>
      </c>
      <c r="E23" s="130">
        <v>0</v>
      </c>
      <c r="F23" s="27">
        <v>0</v>
      </c>
      <c r="G23" s="314">
        <f t="shared" si="3"/>
        <v>0</v>
      </c>
      <c r="H23" s="1081">
        <f t="shared" si="5"/>
        <v>0</v>
      </c>
      <c r="I23" s="1057">
        <f t="shared" si="5"/>
        <v>0</v>
      </c>
      <c r="J23" s="1078">
        <f t="shared" si="6"/>
        <v>0</v>
      </c>
      <c r="K23" s="323"/>
      <c r="L23" s="29"/>
      <c r="M23" s="40"/>
      <c r="N23" s="41"/>
    </row>
    <row r="24" spans="1:14" ht="19.5" customHeight="1">
      <c r="A24" s="854">
        <v>2006</v>
      </c>
      <c r="B24" s="130">
        <v>0</v>
      </c>
      <c r="C24" s="27">
        <v>0</v>
      </c>
      <c r="D24" s="314">
        <v>0</v>
      </c>
      <c r="E24" s="130">
        <v>0</v>
      </c>
      <c r="F24" s="27">
        <v>0</v>
      </c>
      <c r="G24" s="314">
        <v>0</v>
      </c>
      <c r="H24" s="1077">
        <f t="shared" si="5"/>
        <v>0</v>
      </c>
      <c r="I24" s="1057">
        <f t="shared" si="5"/>
        <v>0</v>
      </c>
      <c r="J24" s="1078">
        <f t="shared" si="6"/>
        <v>0</v>
      </c>
      <c r="K24" s="323"/>
      <c r="L24" s="29"/>
      <c r="M24" s="40"/>
      <c r="N24" s="40"/>
    </row>
    <row r="25" spans="1:14" ht="19.5" customHeight="1">
      <c r="A25" s="854">
        <v>2007</v>
      </c>
      <c r="B25" s="130">
        <v>0</v>
      </c>
      <c r="C25" s="27">
        <v>0</v>
      </c>
      <c r="D25" s="314">
        <v>0</v>
      </c>
      <c r="E25" s="130">
        <v>0</v>
      </c>
      <c r="F25" s="27">
        <v>0</v>
      </c>
      <c r="G25" s="314">
        <v>0</v>
      </c>
      <c r="H25" s="1081">
        <f t="shared" si="5"/>
        <v>0</v>
      </c>
      <c r="I25" s="1057">
        <f t="shared" si="5"/>
        <v>0</v>
      </c>
      <c r="J25" s="1078">
        <f t="shared" si="6"/>
        <v>0</v>
      </c>
      <c r="K25" s="323"/>
      <c r="L25" s="29"/>
      <c r="M25" s="40"/>
      <c r="N25" s="40"/>
    </row>
    <row r="26" spans="1:14" ht="19.5" customHeight="1">
      <c r="A26" s="854">
        <v>2008</v>
      </c>
      <c r="B26" s="130">
        <v>0</v>
      </c>
      <c r="C26" s="27">
        <v>0</v>
      </c>
      <c r="D26" s="314">
        <v>0</v>
      </c>
      <c r="E26" s="130">
        <v>0</v>
      </c>
      <c r="F26" s="27">
        <v>0</v>
      </c>
      <c r="G26" s="314">
        <v>0</v>
      </c>
      <c r="H26" s="1081">
        <f t="shared" si="5"/>
        <v>0</v>
      </c>
      <c r="I26" s="1057">
        <f t="shared" si="5"/>
        <v>0</v>
      </c>
      <c r="J26" s="1078">
        <f t="shared" si="6"/>
        <v>0</v>
      </c>
      <c r="K26" s="323"/>
      <c r="L26" s="29"/>
      <c r="M26" s="40"/>
      <c r="N26" s="40"/>
    </row>
    <row r="27" spans="1:14" ht="19.5" customHeight="1">
      <c r="A27" s="854">
        <v>2009</v>
      </c>
      <c r="B27" s="130">
        <v>0</v>
      </c>
      <c r="C27" s="27">
        <v>0</v>
      </c>
      <c r="D27" s="314">
        <v>0</v>
      </c>
      <c r="E27" s="130">
        <v>0</v>
      </c>
      <c r="F27" s="27">
        <v>0</v>
      </c>
      <c r="G27" s="314">
        <v>0</v>
      </c>
      <c r="H27" s="1081">
        <f t="shared" si="5"/>
        <v>0</v>
      </c>
      <c r="I27" s="1057">
        <f t="shared" si="5"/>
        <v>0</v>
      </c>
      <c r="J27" s="1078">
        <f t="shared" si="6"/>
        <v>0</v>
      </c>
      <c r="K27" s="323"/>
      <c r="L27" s="29"/>
      <c r="M27" s="40"/>
      <c r="N27" s="40"/>
    </row>
    <row r="28" spans="1:14" ht="19.5" customHeight="1">
      <c r="A28" s="854">
        <v>2010</v>
      </c>
      <c r="B28" s="130">
        <v>0</v>
      </c>
      <c r="C28" s="27">
        <v>0</v>
      </c>
      <c r="D28" s="314"/>
      <c r="E28" s="130"/>
      <c r="F28" s="27"/>
      <c r="G28" s="314"/>
      <c r="H28" s="1081"/>
      <c r="I28" s="1057"/>
      <c r="J28" s="1078"/>
      <c r="K28" s="323"/>
      <c r="L28" s="29"/>
      <c r="M28" s="40"/>
      <c r="N28" s="40"/>
    </row>
    <row r="29" spans="1:14" ht="19.5" customHeight="1">
      <c r="A29" s="855" t="s">
        <v>970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1058">
        <v>0</v>
      </c>
      <c r="I29" s="1057">
        <v>0</v>
      </c>
      <c r="J29" s="1058">
        <v>0</v>
      </c>
      <c r="K29" s="29"/>
      <c r="L29" s="29"/>
      <c r="M29" s="40"/>
      <c r="N29" s="40"/>
    </row>
    <row r="30" spans="1:14" ht="20.25" customHeight="1" thickBot="1">
      <c r="A30" s="336" t="s">
        <v>100</v>
      </c>
      <c r="B30" s="227">
        <f aca="true" t="shared" si="7" ref="B30:L30">SUM(B19:B23)</f>
        <v>0</v>
      </c>
      <c r="C30" s="201">
        <f t="shared" si="7"/>
        <v>1595000</v>
      </c>
      <c r="D30" s="202">
        <f t="shared" si="7"/>
        <v>1595000</v>
      </c>
      <c r="E30" s="227">
        <f t="shared" si="7"/>
        <v>0</v>
      </c>
      <c r="F30" s="201">
        <f t="shared" si="7"/>
        <v>935472</v>
      </c>
      <c r="G30" s="202">
        <f t="shared" si="7"/>
        <v>935472</v>
      </c>
      <c r="H30" s="1082">
        <f t="shared" si="7"/>
        <v>0</v>
      </c>
      <c r="I30" s="1083">
        <f t="shared" si="7"/>
        <v>659528</v>
      </c>
      <c r="J30" s="1084">
        <f t="shared" si="7"/>
        <v>659528</v>
      </c>
      <c r="K30" s="217">
        <f t="shared" si="7"/>
        <v>0</v>
      </c>
      <c r="L30" s="201">
        <f t="shared" si="7"/>
        <v>0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063"/>
      <c r="I31" s="1063"/>
      <c r="J31" s="1064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063"/>
      <c r="I32" s="1063"/>
      <c r="J32" s="1064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063"/>
      <c r="I33" s="1063"/>
      <c r="J33" s="1064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063"/>
      <c r="I34" s="1063"/>
      <c r="J34" s="1064"/>
      <c r="K34" s="46"/>
      <c r="L34" s="46"/>
      <c r="M34" s="46"/>
      <c r="N34" s="46"/>
    </row>
    <row r="35" spans="2:12" ht="15">
      <c r="B35" s="225" t="s">
        <v>111</v>
      </c>
      <c r="C35" s="47" t="s">
        <v>497</v>
      </c>
      <c r="D35" s="47"/>
      <c r="E35" s="48"/>
      <c r="F35" s="48"/>
      <c r="G35" s="49"/>
      <c r="H35" s="1065"/>
      <c r="I35" s="1066" t="s">
        <v>112</v>
      </c>
      <c r="J35" s="2286"/>
      <c r="K35" s="2286"/>
      <c r="L35" s="2286"/>
    </row>
    <row r="36" spans="2:12" ht="12.75">
      <c r="B36" t="s">
        <v>498</v>
      </c>
      <c r="C36" s="49"/>
      <c r="D36" s="49"/>
      <c r="E36" s="49"/>
      <c r="F36" s="49"/>
      <c r="G36" s="49"/>
      <c r="H36" s="1068"/>
      <c r="I36" s="1068"/>
      <c r="J36" s="2286"/>
      <c r="K36" s="2286"/>
      <c r="L36" s="2286"/>
    </row>
    <row r="37" spans="3:14" ht="15">
      <c r="C37" s="49"/>
      <c r="D37" s="49"/>
      <c r="E37" s="49"/>
      <c r="F37" s="49"/>
      <c r="G37" s="49"/>
      <c r="H37" s="1068"/>
      <c r="I37" s="1068"/>
      <c r="J37" s="1068"/>
      <c r="K37" s="49"/>
      <c r="L37" s="60"/>
      <c r="M37" s="49"/>
      <c r="N37" s="49"/>
    </row>
    <row r="40" spans="2:14" ht="18">
      <c r="B40" s="51"/>
      <c r="C40" s="4"/>
      <c r="D40" s="4"/>
      <c r="E40" s="51"/>
      <c r="F40" s="12"/>
      <c r="G40" s="51"/>
      <c r="H40" s="1069"/>
      <c r="I40" s="1069"/>
      <c r="J40" s="1070"/>
      <c r="K40" s="51"/>
      <c r="L40" s="51"/>
      <c r="M40" s="51"/>
      <c r="N40" s="51"/>
    </row>
    <row r="41" ht="12.75">
      <c r="E41"/>
    </row>
    <row r="42" ht="12.75">
      <c r="E42"/>
    </row>
  </sheetData>
  <sheetProtection/>
  <mergeCells count="2">
    <mergeCell ref="J35:L35"/>
    <mergeCell ref="J36:L36"/>
  </mergeCells>
  <printOptions horizontalCentered="1"/>
  <pageMargins left="0.75" right="0.75" top="1.1811023622047245" bottom="1" header="0" footer="0"/>
  <pageSetup horizontalDpi="600" verticalDpi="600" orientation="landscape" paperSize="14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67" customWidth="1"/>
    <col min="2" max="2" width="14.00390625" style="66" customWidth="1"/>
    <col min="3" max="3" width="14.28125" style="66" customWidth="1"/>
    <col min="4" max="4" width="15.00390625" style="66" customWidth="1"/>
    <col min="5" max="5" width="12.8515625" style="284" customWidth="1"/>
    <col min="6" max="6" width="11.7109375" style="66" customWidth="1"/>
    <col min="7" max="7" width="14.57421875" style="66" customWidth="1"/>
    <col min="8" max="8" width="12.7109375" style="1087" customWidth="1"/>
    <col min="9" max="9" width="14.57421875" style="1087" customWidth="1"/>
    <col min="10" max="10" width="14.28125" style="1088" customWidth="1"/>
    <col min="11" max="11" width="12.140625" style="66" customWidth="1"/>
    <col min="12" max="12" width="9.8515625" style="66" customWidth="1"/>
    <col min="13" max="13" width="8.7109375" style="66" customWidth="1"/>
    <col min="14" max="14" width="9.7109375" style="66" customWidth="1"/>
    <col min="15" max="16384" width="11.421875" style="66" customWidth="1"/>
  </cols>
  <sheetData>
    <row r="1" spans="1:14" ht="15" customHeight="1">
      <c r="A1" s="303" t="s">
        <v>86</v>
      </c>
      <c r="B1" s="282"/>
      <c r="C1" s="281"/>
      <c r="D1" s="281"/>
      <c r="E1" s="281"/>
      <c r="F1" s="281"/>
      <c r="G1" s="281"/>
      <c r="H1" s="1085"/>
      <c r="I1" s="1085"/>
      <c r="J1" s="1085"/>
      <c r="K1" s="281"/>
      <c r="L1" s="281"/>
      <c r="M1" s="281"/>
      <c r="N1" s="281"/>
    </row>
    <row r="2" spans="1:14" ht="12">
      <c r="A2" s="303" t="s">
        <v>87</v>
      </c>
      <c r="B2" s="282"/>
      <c r="C2" s="281"/>
      <c r="D2" s="281"/>
      <c r="E2" s="281"/>
      <c r="F2" s="281"/>
      <c r="G2" s="281"/>
      <c r="H2" s="1085"/>
      <c r="I2" s="1085"/>
      <c r="J2" s="1085"/>
      <c r="K2" s="281"/>
      <c r="L2" s="281"/>
      <c r="M2" s="281"/>
      <c r="N2" s="281"/>
    </row>
    <row r="3" spans="1:14" ht="12">
      <c r="A3" s="303" t="s">
        <v>88</v>
      </c>
      <c r="B3" s="282"/>
      <c r="C3" s="281"/>
      <c r="D3" s="281"/>
      <c r="E3" s="281"/>
      <c r="F3" s="281"/>
      <c r="G3" s="281"/>
      <c r="H3" s="1085"/>
      <c r="I3" s="1085"/>
      <c r="J3" s="1085"/>
      <c r="K3" s="281"/>
      <c r="L3" s="281"/>
      <c r="M3" s="281"/>
      <c r="N3" s="281"/>
    </row>
    <row r="4" spans="2:14" ht="12">
      <c r="B4" s="281"/>
      <c r="C4" s="281"/>
      <c r="D4" s="281"/>
      <c r="E4" s="281"/>
      <c r="F4" s="281"/>
      <c r="G4" s="281"/>
      <c r="H4" s="1085"/>
      <c r="I4" s="1085"/>
      <c r="J4" s="1086"/>
      <c r="K4" s="281"/>
      <c r="L4" s="281"/>
      <c r="M4" s="281"/>
      <c r="N4" s="281"/>
    </row>
    <row r="5" ht="12">
      <c r="E5" s="66"/>
    </row>
    <row r="6" spans="5:11" ht="12">
      <c r="E6" s="66"/>
      <c r="J6" s="1089" t="s">
        <v>196</v>
      </c>
      <c r="K6" s="284" t="s">
        <v>200</v>
      </c>
    </row>
    <row r="7" spans="5:11" ht="12">
      <c r="E7" s="66"/>
      <c r="J7" s="1090" t="s">
        <v>90</v>
      </c>
      <c r="K7" s="284" t="s">
        <v>564</v>
      </c>
    </row>
    <row r="8" spans="5:11" ht="12">
      <c r="E8" s="66"/>
      <c r="J8" s="1090" t="s">
        <v>91</v>
      </c>
      <c r="K8" s="284" t="s">
        <v>201</v>
      </c>
    </row>
    <row r="9" spans="2:14" ht="12.75" thickBot="1">
      <c r="B9" s="281"/>
      <c r="C9" s="285"/>
      <c r="D9" s="286"/>
      <c r="E9" s="281"/>
      <c r="F9" s="281"/>
      <c r="G9" s="281"/>
      <c r="H9" s="1085"/>
      <c r="I9" s="1085"/>
      <c r="J9" s="1086"/>
      <c r="K9" s="281"/>
      <c r="L9" s="281"/>
      <c r="M9" s="281"/>
      <c r="N9" s="281"/>
    </row>
    <row r="10" spans="1:14" ht="19.5" customHeight="1" thickBot="1">
      <c r="A10" s="2296" t="s">
        <v>92</v>
      </c>
      <c r="B10" s="287" t="s">
        <v>93</v>
      </c>
      <c r="C10" s="288"/>
      <c r="D10" s="289"/>
      <c r="E10" s="287" t="s">
        <v>94</v>
      </c>
      <c r="F10" s="288"/>
      <c r="G10" s="289"/>
      <c r="H10" s="2292" t="s">
        <v>175</v>
      </c>
      <c r="I10" s="2293"/>
      <c r="J10" s="2294"/>
      <c r="K10" s="264" t="s">
        <v>96</v>
      </c>
      <c r="L10" s="353"/>
      <c r="M10" s="291" t="s">
        <v>97</v>
      </c>
      <c r="N10" s="291"/>
    </row>
    <row r="11" spans="1:14" ht="19.5" customHeight="1" thickBot="1">
      <c r="A11" s="2297"/>
      <c r="B11" s="292" t="s">
        <v>98</v>
      </c>
      <c r="C11" s="293" t="s">
        <v>99</v>
      </c>
      <c r="D11" s="277" t="s">
        <v>100</v>
      </c>
      <c r="E11" s="292" t="s">
        <v>98</v>
      </c>
      <c r="F11" s="293" t="s">
        <v>99</v>
      </c>
      <c r="G11" s="277" t="s">
        <v>100</v>
      </c>
      <c r="H11" s="1091" t="s">
        <v>98</v>
      </c>
      <c r="I11" s="1092" t="s">
        <v>99</v>
      </c>
      <c r="J11" s="1093" t="s">
        <v>100</v>
      </c>
      <c r="K11" s="306" t="s">
        <v>98</v>
      </c>
      <c r="L11" s="354" t="s">
        <v>99</v>
      </c>
      <c r="M11" s="339" t="s">
        <v>101</v>
      </c>
      <c r="N11" s="340" t="s">
        <v>102</v>
      </c>
    </row>
    <row r="12" spans="1:14" s="297" customFormat="1" ht="19.5" customHeight="1">
      <c r="A12" s="349" t="s">
        <v>103</v>
      </c>
      <c r="B12" s="309">
        <v>0</v>
      </c>
      <c r="C12" s="294">
        <v>0</v>
      </c>
      <c r="D12" s="310">
        <f aca="true" t="shared" si="0" ref="D12:D28">B12+C12</f>
        <v>0</v>
      </c>
      <c r="E12" s="309">
        <v>0</v>
      </c>
      <c r="F12" s="294">
        <v>0</v>
      </c>
      <c r="G12" s="310">
        <f aca="true" t="shared" si="1" ref="G12:G19">D12+E12</f>
        <v>0</v>
      </c>
      <c r="H12" s="1094">
        <f aca="true" t="shared" si="2" ref="H12:H18">B12-E12</f>
        <v>0</v>
      </c>
      <c r="I12" s="1095">
        <f>G12-H12</f>
        <v>0</v>
      </c>
      <c r="J12" s="1096">
        <f aca="true" t="shared" si="3" ref="J12:J28">G12+H12</f>
        <v>0</v>
      </c>
      <c r="K12" s="307"/>
      <c r="L12" s="296"/>
      <c r="M12" s="298"/>
      <c r="N12" s="267"/>
    </row>
    <row r="13" spans="1:14" s="297" customFormat="1" ht="19.5" customHeight="1">
      <c r="A13" s="304" t="s">
        <v>104</v>
      </c>
      <c r="B13" s="309">
        <v>0</v>
      </c>
      <c r="C13" s="294">
        <v>0</v>
      </c>
      <c r="D13" s="310">
        <f t="shared" si="0"/>
        <v>0</v>
      </c>
      <c r="E13" s="309">
        <v>0</v>
      </c>
      <c r="F13" s="294">
        <v>0</v>
      </c>
      <c r="G13" s="310">
        <f t="shared" si="1"/>
        <v>0</v>
      </c>
      <c r="H13" s="1094">
        <f t="shared" si="2"/>
        <v>0</v>
      </c>
      <c r="I13" s="1095">
        <f aca="true" t="shared" si="4" ref="I13:I26">G13-H13</f>
        <v>0</v>
      </c>
      <c r="J13" s="1097">
        <f t="shared" si="3"/>
        <v>0</v>
      </c>
      <c r="K13" s="295"/>
      <c r="L13" s="296"/>
      <c r="M13" s="298"/>
      <c r="N13" s="267"/>
    </row>
    <row r="14" spans="1:14" s="297" customFormat="1" ht="19.5" customHeight="1">
      <c r="A14" s="304" t="s">
        <v>105</v>
      </c>
      <c r="B14" s="309">
        <v>0</v>
      </c>
      <c r="C14" s="294">
        <v>478000</v>
      </c>
      <c r="D14" s="310">
        <f t="shared" si="0"/>
        <v>478000</v>
      </c>
      <c r="E14" s="309">
        <v>0</v>
      </c>
      <c r="F14" s="294">
        <v>0</v>
      </c>
      <c r="G14" s="310">
        <f t="shared" si="1"/>
        <v>478000</v>
      </c>
      <c r="H14" s="1094">
        <f t="shared" si="2"/>
        <v>0</v>
      </c>
      <c r="I14" s="1095">
        <f t="shared" si="4"/>
        <v>478000</v>
      </c>
      <c r="J14" s="1097">
        <f t="shared" si="3"/>
        <v>478000</v>
      </c>
      <c r="K14" s="295"/>
      <c r="L14" s="296"/>
      <c r="M14" s="2290" t="s">
        <v>367</v>
      </c>
      <c r="N14" s="2291"/>
    </row>
    <row r="15" spans="1:14" s="297" customFormat="1" ht="19.5" customHeight="1">
      <c r="A15" s="304">
        <v>1.998</v>
      </c>
      <c r="B15" s="309">
        <v>0</v>
      </c>
      <c r="C15" s="294">
        <v>1420000</v>
      </c>
      <c r="D15" s="310">
        <f t="shared" si="0"/>
        <v>1420000</v>
      </c>
      <c r="E15" s="309">
        <v>0</v>
      </c>
      <c r="F15" s="294">
        <v>0</v>
      </c>
      <c r="G15" s="310">
        <f t="shared" si="1"/>
        <v>1420000</v>
      </c>
      <c r="H15" s="1094">
        <f t="shared" si="2"/>
        <v>0</v>
      </c>
      <c r="I15" s="1095">
        <f t="shared" si="4"/>
        <v>1420000</v>
      </c>
      <c r="J15" s="1097">
        <f t="shared" si="3"/>
        <v>1420000</v>
      </c>
      <c r="K15" s="295"/>
      <c r="L15" s="296"/>
      <c r="M15" s="2290" t="s">
        <v>367</v>
      </c>
      <c r="N15" s="2291"/>
    </row>
    <row r="16" spans="1:14" s="297" customFormat="1" ht="19.5" customHeight="1">
      <c r="A16" s="304">
        <v>1.999</v>
      </c>
      <c r="B16" s="309">
        <v>0</v>
      </c>
      <c r="C16" s="294">
        <v>680000</v>
      </c>
      <c r="D16" s="310">
        <f t="shared" si="0"/>
        <v>680000</v>
      </c>
      <c r="E16" s="309">
        <v>0</v>
      </c>
      <c r="F16" s="294">
        <v>0</v>
      </c>
      <c r="G16" s="310">
        <f t="shared" si="1"/>
        <v>680000</v>
      </c>
      <c r="H16" s="1094">
        <f t="shared" si="2"/>
        <v>0</v>
      </c>
      <c r="I16" s="1095">
        <f t="shared" si="4"/>
        <v>680000</v>
      </c>
      <c r="J16" s="1097">
        <f t="shared" si="3"/>
        <v>680000</v>
      </c>
      <c r="K16" s="295"/>
      <c r="L16" s="296"/>
      <c r="M16" s="2290" t="s">
        <v>367</v>
      </c>
      <c r="N16" s="2291"/>
    </row>
    <row r="17" spans="1:14" ht="19.5" customHeight="1">
      <c r="A17" s="305" t="s">
        <v>106</v>
      </c>
      <c r="B17" s="309">
        <v>4989000</v>
      </c>
      <c r="C17" s="294">
        <v>4586000</v>
      </c>
      <c r="D17" s="310">
        <f t="shared" si="0"/>
        <v>9575000</v>
      </c>
      <c r="E17" s="309">
        <v>0</v>
      </c>
      <c r="F17" s="294">
        <v>0</v>
      </c>
      <c r="G17" s="310">
        <f t="shared" si="1"/>
        <v>9575000</v>
      </c>
      <c r="H17" s="1094">
        <f t="shared" si="2"/>
        <v>4989000</v>
      </c>
      <c r="I17" s="1095">
        <f t="shared" si="4"/>
        <v>4586000</v>
      </c>
      <c r="J17" s="1097">
        <f t="shared" si="3"/>
        <v>14564000</v>
      </c>
      <c r="K17" s="295"/>
      <c r="L17" s="296"/>
      <c r="M17" s="2290" t="s">
        <v>367</v>
      </c>
      <c r="N17" s="2291"/>
    </row>
    <row r="18" spans="1:14" ht="19.5" customHeight="1">
      <c r="A18" s="305" t="s">
        <v>107</v>
      </c>
      <c r="B18" s="309">
        <v>0</v>
      </c>
      <c r="C18" s="294">
        <v>817000</v>
      </c>
      <c r="D18" s="310">
        <f t="shared" si="0"/>
        <v>817000</v>
      </c>
      <c r="E18" s="309">
        <v>0</v>
      </c>
      <c r="F18" s="294">
        <v>828256</v>
      </c>
      <c r="G18" s="310">
        <f>D18-F18</f>
        <v>-11256</v>
      </c>
      <c r="H18" s="1094">
        <f t="shared" si="2"/>
        <v>0</v>
      </c>
      <c r="I18" s="1095">
        <f t="shared" si="4"/>
        <v>-11256</v>
      </c>
      <c r="J18" s="1097">
        <f t="shared" si="3"/>
        <v>-11256</v>
      </c>
      <c r="K18" s="295"/>
      <c r="L18" s="296"/>
      <c r="M18" s="2290" t="s">
        <v>367</v>
      </c>
      <c r="N18" s="2291"/>
    </row>
    <row r="19" spans="1:14" ht="19.5" customHeight="1">
      <c r="A19" s="350" t="s">
        <v>108</v>
      </c>
      <c r="B19" s="308">
        <f>SUM(B12:B18)</f>
        <v>4989000</v>
      </c>
      <c r="C19" s="299">
        <f>SUM(C12:C18)</f>
        <v>7981000</v>
      </c>
      <c r="D19" s="351">
        <f t="shared" si="0"/>
        <v>12970000</v>
      </c>
      <c r="E19" s="308">
        <f>SUM(E12:E18)</f>
        <v>0</v>
      </c>
      <c r="F19" s="299">
        <f>SUM(F12:F18)</f>
        <v>828256</v>
      </c>
      <c r="G19" s="310">
        <f t="shared" si="1"/>
        <v>12970000</v>
      </c>
      <c r="H19" s="1098">
        <f>SUM(H12:H18)</f>
        <v>4989000</v>
      </c>
      <c r="I19" s="1095">
        <f t="shared" si="4"/>
        <v>7981000</v>
      </c>
      <c r="J19" s="1097">
        <f t="shared" si="3"/>
        <v>17959000</v>
      </c>
      <c r="K19" s="299">
        <v>0</v>
      </c>
      <c r="L19" s="300">
        <v>0</v>
      </c>
      <c r="M19" s="298"/>
      <c r="N19" s="267"/>
    </row>
    <row r="20" spans="1:14" ht="19.5" customHeight="1">
      <c r="A20" s="305" t="s">
        <v>109</v>
      </c>
      <c r="B20" s="309">
        <v>0</v>
      </c>
      <c r="C20" s="294">
        <v>875000</v>
      </c>
      <c r="D20" s="310">
        <f t="shared" si="0"/>
        <v>875000</v>
      </c>
      <c r="E20" s="309">
        <v>0</v>
      </c>
      <c r="F20" s="294">
        <v>340890</v>
      </c>
      <c r="G20" s="310">
        <f aca="true" t="shared" si="5" ref="G20:G28">D20-F20</f>
        <v>534110</v>
      </c>
      <c r="H20" s="1094">
        <f aca="true" t="shared" si="6" ref="H20:H28">B20-E20</f>
        <v>0</v>
      </c>
      <c r="I20" s="1095">
        <f t="shared" si="4"/>
        <v>534110</v>
      </c>
      <c r="J20" s="1097">
        <f t="shared" si="3"/>
        <v>534110</v>
      </c>
      <c r="K20" s="295"/>
      <c r="L20" s="296"/>
      <c r="M20" s="2290" t="s">
        <v>367</v>
      </c>
      <c r="N20" s="2291"/>
    </row>
    <row r="21" spans="1:14" ht="19.5" customHeight="1">
      <c r="A21" s="305" t="s">
        <v>110</v>
      </c>
      <c r="B21" s="309">
        <v>0</v>
      </c>
      <c r="C21" s="294">
        <v>842000</v>
      </c>
      <c r="D21" s="310">
        <f t="shared" si="0"/>
        <v>842000</v>
      </c>
      <c r="E21" s="309">
        <v>0</v>
      </c>
      <c r="F21" s="294">
        <v>0</v>
      </c>
      <c r="G21" s="310">
        <f t="shared" si="5"/>
        <v>842000</v>
      </c>
      <c r="H21" s="1099">
        <f t="shared" si="6"/>
        <v>0</v>
      </c>
      <c r="I21" s="1095">
        <f t="shared" si="4"/>
        <v>842000</v>
      </c>
      <c r="J21" s="1097">
        <f t="shared" si="3"/>
        <v>842000</v>
      </c>
      <c r="K21" s="295"/>
      <c r="L21" s="296"/>
      <c r="M21" s="2290" t="s">
        <v>367</v>
      </c>
      <c r="N21" s="2291"/>
    </row>
    <row r="22" spans="1:14" ht="19.5" customHeight="1">
      <c r="A22" s="305" t="s">
        <v>140</v>
      </c>
      <c r="B22" s="309">
        <v>0</v>
      </c>
      <c r="C22" s="294">
        <v>842000</v>
      </c>
      <c r="D22" s="310">
        <f t="shared" si="0"/>
        <v>842000</v>
      </c>
      <c r="E22" s="309">
        <v>0</v>
      </c>
      <c r="F22" s="294">
        <v>722880</v>
      </c>
      <c r="G22" s="310">
        <f t="shared" si="5"/>
        <v>119120</v>
      </c>
      <c r="H22" s="1094">
        <f t="shared" si="6"/>
        <v>0</v>
      </c>
      <c r="I22" s="1095">
        <f t="shared" si="4"/>
        <v>119120</v>
      </c>
      <c r="J22" s="1097">
        <f t="shared" si="3"/>
        <v>119120</v>
      </c>
      <c r="K22" s="295"/>
      <c r="L22" s="296"/>
      <c r="M22" s="298"/>
      <c r="N22" s="267"/>
    </row>
    <row r="23" spans="1:14" ht="19.5" customHeight="1">
      <c r="A23" s="305" t="s">
        <v>141</v>
      </c>
      <c r="B23" s="309">
        <v>0</v>
      </c>
      <c r="C23" s="294">
        <v>1605000</v>
      </c>
      <c r="D23" s="310">
        <f t="shared" si="0"/>
        <v>1605000</v>
      </c>
      <c r="E23" s="309">
        <v>0</v>
      </c>
      <c r="F23" s="294">
        <v>1138536</v>
      </c>
      <c r="G23" s="310">
        <f t="shared" si="5"/>
        <v>466464</v>
      </c>
      <c r="H23" s="1094">
        <f t="shared" si="6"/>
        <v>0</v>
      </c>
      <c r="I23" s="1095">
        <f t="shared" si="4"/>
        <v>466464</v>
      </c>
      <c r="J23" s="1097">
        <f t="shared" si="3"/>
        <v>466464</v>
      </c>
      <c r="K23" s="295"/>
      <c r="L23" s="296"/>
      <c r="M23" s="2290" t="s">
        <v>367</v>
      </c>
      <c r="N23" s="2291"/>
    </row>
    <row r="24" spans="1:15" ht="19.5" customHeight="1">
      <c r="A24" s="305" t="s">
        <v>348</v>
      </c>
      <c r="B24" s="352">
        <v>0</v>
      </c>
      <c r="C24" s="294">
        <v>1700000</v>
      </c>
      <c r="D24" s="310">
        <f t="shared" si="0"/>
        <v>1700000</v>
      </c>
      <c r="E24" s="309">
        <v>0</v>
      </c>
      <c r="F24" s="294">
        <v>1609128</v>
      </c>
      <c r="G24" s="310">
        <f t="shared" si="5"/>
        <v>90872</v>
      </c>
      <c r="H24" s="1094">
        <f t="shared" si="6"/>
        <v>0</v>
      </c>
      <c r="I24" s="1095">
        <f t="shared" si="4"/>
        <v>90872</v>
      </c>
      <c r="J24" s="1097">
        <f t="shared" si="3"/>
        <v>90872</v>
      </c>
      <c r="K24" s="295"/>
      <c r="L24" s="296"/>
      <c r="M24" s="2290" t="s">
        <v>367</v>
      </c>
      <c r="N24" s="2291"/>
      <c r="O24" s="301"/>
    </row>
    <row r="25" spans="1:15" ht="19.5" customHeight="1">
      <c r="A25" s="348">
        <v>2007</v>
      </c>
      <c r="B25" s="352">
        <v>0</v>
      </c>
      <c r="C25" s="294">
        <v>1776839</v>
      </c>
      <c r="D25" s="310">
        <f t="shared" si="0"/>
        <v>1776839</v>
      </c>
      <c r="E25" s="309">
        <v>0</v>
      </c>
      <c r="F25" s="294">
        <v>0</v>
      </c>
      <c r="G25" s="310">
        <f t="shared" si="5"/>
        <v>1776839</v>
      </c>
      <c r="H25" s="1094">
        <f t="shared" si="6"/>
        <v>0</v>
      </c>
      <c r="I25" s="1095">
        <f t="shared" si="4"/>
        <v>1776839</v>
      </c>
      <c r="J25" s="1097">
        <f t="shared" si="3"/>
        <v>1776839</v>
      </c>
      <c r="K25" s="295"/>
      <c r="L25" s="296"/>
      <c r="M25" s="2290" t="s">
        <v>367</v>
      </c>
      <c r="N25" s="2291"/>
      <c r="O25" s="301"/>
    </row>
    <row r="26" spans="1:15" ht="19.5" customHeight="1">
      <c r="A26" s="348">
        <v>2008</v>
      </c>
      <c r="B26" s="352">
        <v>0</v>
      </c>
      <c r="C26" s="294">
        <v>0</v>
      </c>
      <c r="D26" s="310">
        <f t="shared" si="0"/>
        <v>0</v>
      </c>
      <c r="E26" s="309">
        <v>0</v>
      </c>
      <c r="F26" s="294">
        <v>0</v>
      </c>
      <c r="G26" s="310">
        <f t="shared" si="5"/>
        <v>0</v>
      </c>
      <c r="H26" s="1094">
        <f t="shared" si="6"/>
        <v>0</v>
      </c>
      <c r="I26" s="1095">
        <f t="shared" si="4"/>
        <v>0</v>
      </c>
      <c r="J26" s="1097">
        <f t="shared" si="3"/>
        <v>0</v>
      </c>
      <c r="K26" s="295"/>
      <c r="L26" s="296"/>
      <c r="M26" s="355"/>
      <c r="N26" s="356"/>
      <c r="O26" s="301"/>
    </row>
    <row r="27" spans="1:15" ht="19.5" customHeight="1">
      <c r="A27" s="348">
        <v>2009</v>
      </c>
      <c r="B27" s="352">
        <v>1482592</v>
      </c>
      <c r="C27" s="294">
        <v>0</v>
      </c>
      <c r="D27" s="310">
        <f t="shared" si="0"/>
        <v>1482592</v>
      </c>
      <c r="E27" s="309">
        <v>1640733</v>
      </c>
      <c r="F27" s="294">
        <v>0</v>
      </c>
      <c r="G27" s="310">
        <f t="shared" si="5"/>
        <v>1482592</v>
      </c>
      <c r="H27" s="1094">
        <f t="shared" si="6"/>
        <v>-158141</v>
      </c>
      <c r="I27" s="1095">
        <v>0</v>
      </c>
      <c r="J27" s="1097">
        <f t="shared" si="3"/>
        <v>1324451</v>
      </c>
      <c r="K27" s="295"/>
      <c r="L27" s="296"/>
      <c r="M27" s="2290" t="s">
        <v>367</v>
      </c>
      <c r="N27" s="2291"/>
      <c r="O27" s="301"/>
    </row>
    <row r="28" spans="1:15" ht="19.5" customHeight="1">
      <c r="A28" s="856">
        <v>2010</v>
      </c>
      <c r="B28" s="857">
        <v>3024488</v>
      </c>
      <c r="C28" s="294">
        <v>0</v>
      </c>
      <c r="D28" s="294">
        <f t="shared" si="0"/>
        <v>3024488</v>
      </c>
      <c r="E28" s="294">
        <v>2793650</v>
      </c>
      <c r="F28" s="294">
        <v>0</v>
      </c>
      <c r="G28" s="294">
        <f t="shared" si="5"/>
        <v>3024488</v>
      </c>
      <c r="H28" s="1095">
        <f t="shared" si="6"/>
        <v>230838</v>
      </c>
      <c r="I28" s="1095">
        <v>0</v>
      </c>
      <c r="J28" s="1097">
        <f t="shared" si="3"/>
        <v>3255326</v>
      </c>
      <c r="K28" s="295"/>
      <c r="L28" s="295"/>
      <c r="M28" s="2295" t="s">
        <v>367</v>
      </c>
      <c r="N28" s="2291"/>
      <c r="O28" s="301"/>
    </row>
    <row r="29" spans="1:15" s="284" customFormat="1" ht="19.5" customHeight="1">
      <c r="A29" s="888" t="s">
        <v>973</v>
      </c>
      <c r="B29" s="889">
        <f>SUM(B20:B28)</f>
        <v>4507080</v>
      </c>
      <c r="C29" s="889">
        <f aca="true" t="shared" si="7" ref="C29:J29">SUM(C20:C28)</f>
        <v>7640839</v>
      </c>
      <c r="D29" s="889">
        <f t="shared" si="7"/>
        <v>12147919</v>
      </c>
      <c r="E29" s="889">
        <f t="shared" si="7"/>
        <v>4434383</v>
      </c>
      <c r="F29" s="889">
        <f t="shared" si="7"/>
        <v>3811434</v>
      </c>
      <c r="G29" s="889">
        <f t="shared" si="7"/>
        <v>8336485</v>
      </c>
      <c r="H29" s="1100">
        <f t="shared" si="7"/>
        <v>72697</v>
      </c>
      <c r="I29" s="1100">
        <f t="shared" si="7"/>
        <v>3829405</v>
      </c>
      <c r="J29" s="1100">
        <f t="shared" si="7"/>
        <v>8409182</v>
      </c>
      <c r="K29" s="890"/>
      <c r="L29" s="890"/>
      <c r="M29" s="891"/>
      <c r="N29" s="892"/>
      <c r="O29" s="893"/>
    </row>
    <row r="30" spans="1:14" ht="20.25" customHeight="1" thickBot="1">
      <c r="A30" s="375" t="s">
        <v>537</v>
      </c>
      <c r="B30" s="315">
        <f>SUM(B19:B28)</f>
        <v>9496080</v>
      </c>
      <c r="C30" s="315">
        <f aca="true" t="shared" si="8" ref="C30:J30">SUM(C19:C28)</f>
        <v>15621839</v>
      </c>
      <c r="D30" s="315">
        <f t="shared" si="8"/>
        <v>25117919</v>
      </c>
      <c r="E30" s="315">
        <f t="shared" si="8"/>
        <v>4434383</v>
      </c>
      <c r="F30" s="315">
        <f t="shared" si="8"/>
        <v>4639690</v>
      </c>
      <c r="G30" s="315">
        <f t="shared" si="8"/>
        <v>21306485</v>
      </c>
      <c r="H30" s="1101">
        <f t="shared" si="8"/>
        <v>5061697</v>
      </c>
      <c r="I30" s="1101">
        <f t="shared" si="8"/>
        <v>11810405</v>
      </c>
      <c r="J30" s="1101">
        <f t="shared" si="8"/>
        <v>26368182</v>
      </c>
      <c r="K30" s="315">
        <f>SUM(K19:K23)</f>
        <v>0</v>
      </c>
      <c r="L30" s="338">
        <f>SUM(L19:L23)</f>
        <v>0</v>
      </c>
      <c r="M30" s="315"/>
      <c r="N30" s="338"/>
    </row>
    <row r="31" spans="1:14" ht="12">
      <c r="A31" s="278"/>
      <c r="C31" s="49"/>
      <c r="D31" s="49"/>
      <c r="E31" s="49"/>
      <c r="F31" s="49"/>
      <c r="G31" s="49"/>
      <c r="H31" s="1068"/>
      <c r="I31" s="1068"/>
      <c r="J31" s="1102"/>
      <c r="K31" s="49"/>
      <c r="L31" s="49"/>
      <c r="M31" s="49"/>
      <c r="N31" s="49"/>
    </row>
    <row r="32" spans="1:14" ht="12">
      <c r="A32" s="278"/>
      <c r="B32" s="67" t="s">
        <v>582</v>
      </c>
      <c r="C32" s="48"/>
      <c r="D32" s="48"/>
      <c r="E32" s="48"/>
      <c r="F32" s="48"/>
      <c r="G32" s="48"/>
      <c r="H32" s="1068"/>
      <c r="I32" s="1068"/>
      <c r="J32" s="1102"/>
      <c r="K32" s="49"/>
      <c r="L32" s="49"/>
      <c r="M32" s="49"/>
      <c r="N32" s="49"/>
    </row>
    <row r="33" spans="1:14" ht="12">
      <c r="A33" s="278"/>
      <c r="C33" s="49"/>
      <c r="D33" s="49"/>
      <c r="E33" s="49"/>
      <c r="F33" s="49"/>
      <c r="G33" s="49"/>
      <c r="H33" s="1068"/>
      <c r="I33" s="1068"/>
      <c r="J33" s="1102"/>
      <c r="K33" s="49"/>
      <c r="L33" s="49"/>
      <c r="M33" s="49"/>
      <c r="N33" s="49"/>
    </row>
    <row r="34" spans="1:11" ht="12">
      <c r="A34" s="278"/>
      <c r="C34" s="49"/>
      <c r="D34" s="49"/>
      <c r="E34" s="49"/>
      <c r="F34" s="49"/>
      <c r="G34" s="49"/>
      <c r="H34" s="1068"/>
      <c r="I34" s="1068"/>
      <c r="J34" s="1103" t="s">
        <v>354</v>
      </c>
      <c r="K34" s="49"/>
    </row>
    <row r="35" spans="1:12" ht="12">
      <c r="A35" s="278"/>
      <c r="B35" s="67" t="s">
        <v>111</v>
      </c>
      <c r="C35" s="311" t="s">
        <v>530</v>
      </c>
      <c r="D35" s="311"/>
      <c r="E35" s="48"/>
      <c r="F35" s="48"/>
      <c r="G35" s="49"/>
      <c r="H35" s="1068"/>
      <c r="I35" s="1068"/>
      <c r="J35" s="1068"/>
      <c r="K35" s="49"/>
      <c r="L35" s="283" t="s">
        <v>113</v>
      </c>
    </row>
    <row r="36" spans="1:14" ht="12">
      <c r="A36" s="278"/>
      <c r="B36" s="67" t="s">
        <v>565</v>
      </c>
      <c r="C36" s="48"/>
      <c r="D36" s="48"/>
      <c r="E36" s="48"/>
      <c r="F36" s="48"/>
      <c r="G36" s="49"/>
      <c r="H36" s="1068"/>
      <c r="I36" s="1068"/>
      <c r="J36" s="1102"/>
      <c r="K36" s="49"/>
      <c r="L36" s="49"/>
      <c r="M36" s="49"/>
      <c r="N36" s="49"/>
    </row>
    <row r="37" spans="3:11" ht="12">
      <c r="C37" s="69"/>
      <c r="D37" s="69"/>
      <c r="E37" s="49"/>
      <c r="F37" s="49"/>
      <c r="G37" s="49"/>
      <c r="H37" s="1066"/>
      <c r="I37" s="1066" t="s">
        <v>112</v>
      </c>
      <c r="J37" s="1103"/>
      <c r="K37" s="49"/>
    </row>
    <row r="38" spans="3:12" ht="12">
      <c r="C38" s="49"/>
      <c r="D38" s="49"/>
      <c r="E38" s="49"/>
      <c r="F38" s="49"/>
      <c r="G38" s="49"/>
      <c r="H38" s="1068"/>
      <c r="I38" s="1068"/>
      <c r="J38" s="1068"/>
      <c r="K38" s="49"/>
      <c r="L38" s="283"/>
    </row>
    <row r="39" spans="3:14" ht="12">
      <c r="C39" s="49"/>
      <c r="D39" s="49"/>
      <c r="E39" s="49"/>
      <c r="F39" s="49"/>
      <c r="G39" s="49"/>
      <c r="H39" s="1068"/>
      <c r="I39" s="1068"/>
      <c r="J39" s="1068"/>
      <c r="K39" s="49"/>
      <c r="L39" s="283"/>
      <c r="M39" s="49"/>
      <c r="N39" s="49"/>
    </row>
    <row r="42" ht="12">
      <c r="E42" s="66"/>
    </row>
  </sheetData>
  <sheetProtection/>
  <mergeCells count="14">
    <mergeCell ref="A10:A11"/>
    <mergeCell ref="M25:N25"/>
    <mergeCell ref="M24:N24"/>
    <mergeCell ref="M14:N14"/>
    <mergeCell ref="M15:N15"/>
    <mergeCell ref="M16:N16"/>
    <mergeCell ref="M27:N27"/>
    <mergeCell ref="M23:N23"/>
    <mergeCell ref="H10:J10"/>
    <mergeCell ref="M28:N28"/>
    <mergeCell ref="M17:N17"/>
    <mergeCell ref="M18:N18"/>
    <mergeCell ref="M20:N20"/>
    <mergeCell ref="M21:N21"/>
  </mergeCells>
  <printOptions horizontalCentered="1" verticalCentered="1"/>
  <pageMargins left="0.1968503937007874" right="0.31496062992125984" top="0.35433070866141736" bottom="1" header="0" footer="0"/>
  <pageSetup horizontalDpi="600" verticalDpi="600" orientation="landscape" paperSize="14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B10">
      <selection activeCell="G24" sqref="G24"/>
    </sheetView>
  </sheetViews>
  <sheetFormatPr defaultColWidth="11.421875" defaultRowHeight="12.75"/>
  <cols>
    <col min="1" max="1" width="11.00390625" style="0" bestFit="1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105" customWidth="1"/>
    <col min="9" max="9" width="15.7109375" style="1105" customWidth="1"/>
    <col min="10" max="10" width="14.28125" style="1106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104"/>
      <c r="I1" s="1104"/>
      <c r="J1" s="1104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104"/>
      <c r="I2" s="1104"/>
      <c r="J2" s="1104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104"/>
      <c r="I3" s="1104"/>
      <c r="J3" s="1104"/>
      <c r="K3" s="1"/>
      <c r="L3" s="1"/>
      <c r="M3" s="1"/>
      <c r="N3" s="1"/>
    </row>
    <row r="4" ht="12.75">
      <c r="E4"/>
    </row>
    <row r="5" spans="5:12" ht="15.75">
      <c r="E5"/>
      <c r="K5" s="5" t="s">
        <v>196</v>
      </c>
      <c r="L5" s="70" t="s">
        <v>741</v>
      </c>
    </row>
    <row r="6" spans="5:12" ht="15.75">
      <c r="E6"/>
      <c r="K6" s="7" t="s">
        <v>90</v>
      </c>
      <c r="L6" s="68">
        <v>900142999</v>
      </c>
    </row>
    <row r="7" spans="5:12" ht="15.75">
      <c r="E7"/>
      <c r="K7" s="7" t="s">
        <v>91</v>
      </c>
      <c r="L7" s="68" t="s">
        <v>740</v>
      </c>
    </row>
    <row r="8" spans="2:14" s="8" customFormat="1" ht="18">
      <c r="B8" s="9"/>
      <c r="C8" s="11"/>
      <c r="D8" s="11"/>
      <c r="E8" s="9"/>
      <c r="F8" s="12"/>
      <c r="G8" s="9"/>
      <c r="H8" s="1107"/>
      <c r="I8" s="1107"/>
      <c r="J8" s="1108"/>
      <c r="K8" s="9"/>
      <c r="L8" s="9"/>
      <c r="M8" s="9"/>
      <c r="N8" s="9"/>
    </row>
    <row r="9" spans="1:14" ht="19.5" customHeight="1">
      <c r="A9" s="367" t="s">
        <v>92</v>
      </c>
      <c r="B9" s="368" t="s">
        <v>93</v>
      </c>
      <c r="C9" s="368"/>
      <c r="D9" s="368"/>
      <c r="E9" s="368" t="s">
        <v>94</v>
      </c>
      <c r="F9" s="368"/>
      <c r="G9" s="368"/>
      <c r="H9" s="1109" t="s">
        <v>175</v>
      </c>
      <c r="I9" s="1109"/>
      <c r="J9" s="1110"/>
      <c r="K9" s="370" t="s">
        <v>96</v>
      </c>
      <c r="L9" s="371"/>
      <c r="M9" s="372" t="s">
        <v>97</v>
      </c>
      <c r="N9" s="372"/>
    </row>
    <row r="10" spans="1:14" ht="19.5" customHeight="1">
      <c r="A10" s="367"/>
      <c r="B10" s="373" t="s">
        <v>98</v>
      </c>
      <c r="C10" s="373" t="s">
        <v>99</v>
      </c>
      <c r="D10" s="373" t="s">
        <v>100</v>
      </c>
      <c r="E10" s="373" t="s">
        <v>98</v>
      </c>
      <c r="F10" s="373" t="s">
        <v>99</v>
      </c>
      <c r="G10" s="373" t="s">
        <v>100</v>
      </c>
      <c r="H10" s="1111" t="s">
        <v>98</v>
      </c>
      <c r="I10" s="1111" t="s">
        <v>99</v>
      </c>
      <c r="J10" s="1112" t="s">
        <v>100</v>
      </c>
      <c r="K10" s="373" t="s">
        <v>98</v>
      </c>
      <c r="L10" s="373" t="s">
        <v>99</v>
      </c>
      <c r="M10" s="373" t="s">
        <v>101</v>
      </c>
      <c r="N10" s="373" t="s">
        <v>102</v>
      </c>
    </row>
    <row r="11" spans="1:14" s="32" customFormat="1" ht="19.5" customHeight="1">
      <c r="A11" s="274" t="s">
        <v>103</v>
      </c>
      <c r="B11" s="27">
        <v>0</v>
      </c>
      <c r="C11" s="27">
        <v>0</v>
      </c>
      <c r="D11" s="27">
        <f aca="true" t="shared" si="0" ref="D11:D17">B11+C11</f>
        <v>0</v>
      </c>
      <c r="E11" s="27">
        <v>0</v>
      </c>
      <c r="F11" s="27">
        <v>0</v>
      </c>
      <c r="G11" s="27">
        <f>+E11+F11</f>
        <v>0</v>
      </c>
      <c r="H11" s="1113">
        <f aca="true" t="shared" si="1" ref="H11:I17">B11-E11</f>
        <v>0</v>
      </c>
      <c r="I11" s="1113">
        <f t="shared" si="1"/>
        <v>0</v>
      </c>
      <c r="J11" s="1114">
        <f aca="true" t="shared" si="2" ref="J11:J16">H11+I11</f>
        <v>0</v>
      </c>
      <c r="K11" s="29"/>
      <c r="L11" s="29"/>
      <c r="M11" s="34"/>
      <c r="N11" s="214"/>
    </row>
    <row r="12" spans="1:14" s="32" customFormat="1" ht="19.5" customHeight="1">
      <c r="A12" s="221" t="s">
        <v>104</v>
      </c>
      <c r="B12" s="27">
        <v>0</v>
      </c>
      <c r="C12" s="27">
        <v>0</v>
      </c>
      <c r="D12" s="27">
        <f t="shared" si="0"/>
        <v>0</v>
      </c>
      <c r="E12" s="27">
        <v>0</v>
      </c>
      <c r="F12" s="27">
        <v>0</v>
      </c>
      <c r="G12" s="27">
        <f aca="true" t="shared" si="3" ref="G12:G24">E12+F12</f>
        <v>0</v>
      </c>
      <c r="H12" s="1113">
        <f t="shared" si="1"/>
        <v>0</v>
      </c>
      <c r="I12" s="1113">
        <f t="shared" si="1"/>
        <v>0</v>
      </c>
      <c r="J12" s="1114">
        <f t="shared" si="2"/>
        <v>0</v>
      </c>
      <c r="K12" s="29"/>
      <c r="L12" s="29"/>
      <c r="M12" s="34"/>
      <c r="N12" s="214"/>
    </row>
    <row r="13" spans="1:14" s="32" customFormat="1" ht="19.5" customHeight="1">
      <c r="A13" s="221" t="s">
        <v>105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t="shared" si="3"/>
        <v>0</v>
      </c>
      <c r="H13" s="1113">
        <f t="shared" si="1"/>
        <v>0</v>
      </c>
      <c r="I13" s="1113">
        <f t="shared" si="1"/>
        <v>0</v>
      </c>
      <c r="J13" s="1114">
        <f t="shared" si="2"/>
        <v>0</v>
      </c>
      <c r="K13" s="29"/>
      <c r="L13" s="29"/>
      <c r="M13" s="34"/>
      <c r="N13" s="214"/>
    </row>
    <row r="14" spans="1:14" s="32" customFormat="1" ht="19.5" customHeight="1">
      <c r="A14" s="221">
        <v>1.998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>+E14+F14</f>
        <v>0</v>
      </c>
      <c r="H14" s="1113">
        <f t="shared" si="1"/>
        <v>0</v>
      </c>
      <c r="I14" s="1113">
        <f t="shared" si="1"/>
        <v>0</v>
      </c>
      <c r="J14" s="1114">
        <f>H14+I14</f>
        <v>0</v>
      </c>
      <c r="K14" s="29"/>
      <c r="L14" s="29"/>
      <c r="M14" s="34"/>
      <c r="N14" s="214"/>
    </row>
    <row r="15" spans="1:14" s="32" customFormat="1" ht="19.5" customHeight="1">
      <c r="A15" s="221">
        <v>1.999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1113">
        <f t="shared" si="1"/>
        <v>0</v>
      </c>
      <c r="I15" s="1113">
        <f t="shared" si="1"/>
        <v>0</v>
      </c>
      <c r="J15" s="1114">
        <f>H15+I15</f>
        <v>0</v>
      </c>
      <c r="K15" s="29"/>
      <c r="L15" s="29"/>
      <c r="M15" s="34"/>
      <c r="N15" s="214"/>
    </row>
    <row r="16" spans="1:14" ht="19.5" customHeight="1">
      <c r="A16" s="203" t="s">
        <v>106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 t="shared" si="3"/>
        <v>0</v>
      </c>
      <c r="H16" s="1113">
        <f t="shared" si="1"/>
        <v>0</v>
      </c>
      <c r="I16" s="1113">
        <f t="shared" si="1"/>
        <v>0</v>
      </c>
      <c r="J16" s="1114">
        <f t="shared" si="2"/>
        <v>0</v>
      </c>
      <c r="K16" s="29"/>
      <c r="L16" s="29"/>
      <c r="M16" s="34"/>
      <c r="N16" s="214"/>
    </row>
    <row r="17" spans="1:14" ht="19.5" customHeight="1">
      <c r="A17" s="203" t="s">
        <v>107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1113">
        <f t="shared" si="1"/>
        <v>0</v>
      </c>
      <c r="I17" s="1113">
        <f t="shared" si="1"/>
        <v>0</v>
      </c>
      <c r="J17" s="1114">
        <f>H17+I17</f>
        <v>0</v>
      </c>
      <c r="K17" s="29"/>
      <c r="L17" s="29"/>
      <c r="M17" s="34"/>
      <c r="N17" s="214"/>
    </row>
    <row r="18" spans="1:14" ht="19.5" customHeight="1">
      <c r="A18" s="275" t="s">
        <v>108</v>
      </c>
      <c r="B18" s="38">
        <f>SUM(B11:B17)</f>
        <v>0</v>
      </c>
      <c r="C18" s="38">
        <f aca="true" t="shared" si="4" ref="C18:J18">SUM(C11:C17)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1115">
        <f t="shared" si="4"/>
        <v>0</v>
      </c>
      <c r="I18" s="1115">
        <f t="shared" si="4"/>
        <v>0</v>
      </c>
      <c r="J18" s="1116">
        <f t="shared" si="4"/>
        <v>0</v>
      </c>
      <c r="K18" s="38">
        <v>0</v>
      </c>
      <c r="L18" s="38">
        <f>SUM(L11:L17)</f>
        <v>0</v>
      </c>
      <c r="M18" s="34"/>
      <c r="N18" s="214"/>
    </row>
    <row r="19" spans="1:14" ht="19.5" customHeight="1">
      <c r="A19" s="203" t="s">
        <v>109</v>
      </c>
      <c r="B19" s="27">
        <v>0</v>
      </c>
      <c r="C19" s="27">
        <v>0</v>
      </c>
      <c r="D19" s="27">
        <f aca="true" t="shared" si="5" ref="D19:D24">B19+C19</f>
        <v>0</v>
      </c>
      <c r="E19" s="27">
        <v>0</v>
      </c>
      <c r="F19" s="27">
        <v>0</v>
      </c>
      <c r="G19" s="27">
        <f t="shared" si="3"/>
        <v>0</v>
      </c>
      <c r="H19" s="1113">
        <f aca="true" t="shared" si="6" ref="H19:I24">B19-E19</f>
        <v>0</v>
      </c>
      <c r="I19" s="1113">
        <f t="shared" si="6"/>
        <v>0</v>
      </c>
      <c r="J19" s="1114">
        <f aca="true" t="shared" si="7" ref="J19:J24">H19+I19</f>
        <v>0</v>
      </c>
      <c r="K19" s="29"/>
      <c r="L19" s="29"/>
      <c r="M19" s="175"/>
      <c r="N19" s="214"/>
    </row>
    <row r="20" spans="1:14" ht="19.5" customHeight="1">
      <c r="A20" s="203" t="s">
        <v>110</v>
      </c>
      <c r="B20" s="27">
        <v>0</v>
      </c>
      <c r="C20" s="27">
        <v>0</v>
      </c>
      <c r="D20" s="27">
        <f t="shared" si="5"/>
        <v>0</v>
      </c>
      <c r="E20" s="27">
        <v>0</v>
      </c>
      <c r="F20" s="27">
        <v>0</v>
      </c>
      <c r="G20" s="27">
        <f t="shared" si="3"/>
        <v>0</v>
      </c>
      <c r="H20" s="1114">
        <f t="shared" si="6"/>
        <v>0</v>
      </c>
      <c r="I20" s="1113">
        <f t="shared" si="6"/>
        <v>0</v>
      </c>
      <c r="J20" s="1114">
        <f t="shared" si="7"/>
        <v>0</v>
      </c>
      <c r="K20" s="29"/>
      <c r="L20" s="29"/>
      <c r="M20" s="175"/>
      <c r="N20" s="214"/>
    </row>
    <row r="21" spans="1:14" ht="19.5" customHeight="1">
      <c r="A21" s="203" t="s">
        <v>140</v>
      </c>
      <c r="B21" s="27">
        <v>0</v>
      </c>
      <c r="C21" s="27">
        <v>0</v>
      </c>
      <c r="D21" s="27">
        <f t="shared" si="5"/>
        <v>0</v>
      </c>
      <c r="E21" s="27">
        <v>0</v>
      </c>
      <c r="F21" s="27">
        <v>0</v>
      </c>
      <c r="G21" s="27">
        <f>E21+F21</f>
        <v>0</v>
      </c>
      <c r="H21" s="1114">
        <f t="shared" si="6"/>
        <v>0</v>
      </c>
      <c r="I21" s="1113">
        <f t="shared" si="6"/>
        <v>0</v>
      </c>
      <c r="J21" s="1114">
        <f t="shared" si="7"/>
        <v>0</v>
      </c>
      <c r="K21" s="29"/>
      <c r="L21" s="29"/>
      <c r="M21" s="175"/>
      <c r="N21" s="214"/>
    </row>
    <row r="22" spans="1:14" ht="19.5" customHeight="1">
      <c r="A22" s="203" t="s">
        <v>141</v>
      </c>
      <c r="B22" s="27">
        <v>0</v>
      </c>
      <c r="C22" s="27">
        <v>0</v>
      </c>
      <c r="D22" s="27">
        <f t="shared" si="5"/>
        <v>0</v>
      </c>
      <c r="E22" s="27">
        <v>0</v>
      </c>
      <c r="F22" s="27">
        <v>0</v>
      </c>
      <c r="G22" s="27">
        <f t="shared" si="3"/>
        <v>0</v>
      </c>
      <c r="H22" s="1114">
        <f t="shared" si="6"/>
        <v>0</v>
      </c>
      <c r="I22" s="1113">
        <f t="shared" si="6"/>
        <v>0</v>
      </c>
      <c r="J22" s="1114">
        <f t="shared" si="7"/>
        <v>0</v>
      </c>
      <c r="K22" s="29"/>
      <c r="L22" s="29"/>
      <c r="M22" s="175"/>
      <c r="N22" s="214"/>
    </row>
    <row r="23" spans="1:14" ht="19.5" customHeight="1">
      <c r="A23" s="203" t="s">
        <v>348</v>
      </c>
      <c r="B23" s="27">
        <v>0</v>
      </c>
      <c r="C23" s="27">
        <v>0</v>
      </c>
      <c r="D23" s="27">
        <f t="shared" si="5"/>
        <v>0</v>
      </c>
      <c r="E23" s="27">
        <v>0</v>
      </c>
      <c r="F23" s="27">
        <v>0</v>
      </c>
      <c r="G23" s="27">
        <f t="shared" si="3"/>
        <v>0</v>
      </c>
      <c r="H23" s="1114">
        <f t="shared" si="6"/>
        <v>0</v>
      </c>
      <c r="I23" s="1113">
        <f t="shared" si="6"/>
        <v>0</v>
      </c>
      <c r="J23" s="1114">
        <f t="shared" si="7"/>
        <v>0</v>
      </c>
      <c r="K23" s="29"/>
      <c r="L23" s="29"/>
      <c r="M23" s="175"/>
      <c r="N23" s="214"/>
    </row>
    <row r="24" spans="1:14" ht="19.5" customHeight="1">
      <c r="A24" s="203" t="s">
        <v>356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7">
        <v>0</v>
      </c>
      <c r="G24" s="27">
        <f t="shared" si="3"/>
        <v>0</v>
      </c>
      <c r="H24" s="1114">
        <f t="shared" si="6"/>
        <v>0</v>
      </c>
      <c r="I24" s="1113">
        <f t="shared" si="6"/>
        <v>0</v>
      </c>
      <c r="J24" s="1114">
        <f t="shared" si="7"/>
        <v>0</v>
      </c>
      <c r="K24" s="29"/>
      <c r="L24" s="29"/>
      <c r="M24" s="175"/>
      <c r="N24" s="214"/>
    </row>
    <row r="25" spans="1:14" ht="19.5" customHeight="1">
      <c r="A25" s="203" t="s">
        <v>357</v>
      </c>
      <c r="B25" s="27">
        <v>2538296</v>
      </c>
      <c r="C25" s="27">
        <v>1488730</v>
      </c>
      <c r="D25" s="27">
        <f>SUM(B25:C25)</f>
        <v>4027026</v>
      </c>
      <c r="E25" s="27">
        <v>2538296</v>
      </c>
      <c r="F25" s="27">
        <v>1488730</v>
      </c>
      <c r="G25" s="27">
        <f>SUM(E25:F25)</f>
        <v>4027026</v>
      </c>
      <c r="H25" s="1114">
        <f>+B25-E25</f>
        <v>0</v>
      </c>
      <c r="I25" s="1113">
        <f>+C25-F25</f>
        <v>0</v>
      </c>
      <c r="J25" s="1114">
        <f>SUM(H25:I25)</f>
        <v>0</v>
      </c>
      <c r="K25" s="29">
        <v>34251</v>
      </c>
      <c r="L25" s="29">
        <v>618720</v>
      </c>
      <c r="M25" s="2172" t="s">
        <v>367</v>
      </c>
      <c r="N25" s="2265"/>
    </row>
    <row r="26" spans="1:14" ht="19.5" customHeight="1">
      <c r="A26" s="203" t="s">
        <v>384</v>
      </c>
      <c r="B26" s="27">
        <v>6539673</v>
      </c>
      <c r="C26" s="27">
        <v>0</v>
      </c>
      <c r="D26" s="27">
        <f>SUM(B26:C26)</f>
        <v>6539673</v>
      </c>
      <c r="E26" s="27">
        <v>5389104</v>
      </c>
      <c r="F26" s="27">
        <v>0</v>
      </c>
      <c r="G26" s="27">
        <f>SUM(E26:F26)</f>
        <v>5389104</v>
      </c>
      <c r="H26" s="1114">
        <f>+B26-E26</f>
        <v>1150569</v>
      </c>
      <c r="I26" s="1113">
        <v>0</v>
      </c>
      <c r="J26" s="1114">
        <f>SUM(H26:I26)</f>
        <v>1150569</v>
      </c>
      <c r="K26" s="29"/>
      <c r="L26" s="29"/>
      <c r="M26" s="2172" t="s">
        <v>367</v>
      </c>
      <c r="N26" s="2265"/>
    </row>
    <row r="27" spans="1:14" ht="19.5" customHeight="1">
      <c r="A27" s="203" t="s">
        <v>606</v>
      </c>
      <c r="B27" s="27">
        <v>6470463</v>
      </c>
      <c r="C27" s="27">
        <v>0</v>
      </c>
      <c r="D27" s="27">
        <f>SUM(B27:C27)</f>
        <v>6470463</v>
      </c>
      <c r="E27" s="27">
        <v>7087699</v>
      </c>
      <c r="F27" s="27">
        <v>0</v>
      </c>
      <c r="G27" s="27">
        <f>SUM(E27:F27)</f>
        <v>7087699</v>
      </c>
      <c r="H27" s="1114">
        <f>+B27-E27</f>
        <v>-617236</v>
      </c>
      <c r="I27" s="1113">
        <v>0</v>
      </c>
      <c r="J27" s="1114">
        <f>SUM(H27:I27)</f>
        <v>-617236</v>
      </c>
      <c r="K27" s="29"/>
      <c r="L27" s="29"/>
      <c r="M27" s="2172" t="s">
        <v>367</v>
      </c>
      <c r="N27" s="2265"/>
    </row>
    <row r="28" spans="1:14" ht="19.5" customHeight="1">
      <c r="A28" s="274" t="s">
        <v>976</v>
      </c>
      <c r="B28" s="38">
        <f>SUM(B19:B27)</f>
        <v>15548432</v>
      </c>
      <c r="C28" s="38">
        <f aca="true" t="shared" si="8" ref="C28:J28">SUM(C19:C27)</f>
        <v>1488730</v>
      </c>
      <c r="D28" s="38">
        <f t="shared" si="8"/>
        <v>17037162</v>
      </c>
      <c r="E28" s="38">
        <f t="shared" si="8"/>
        <v>15015099</v>
      </c>
      <c r="F28" s="38">
        <f t="shared" si="8"/>
        <v>1488730</v>
      </c>
      <c r="G28" s="38">
        <f t="shared" si="8"/>
        <v>16503829</v>
      </c>
      <c r="H28" s="1115">
        <f t="shared" si="8"/>
        <v>533333</v>
      </c>
      <c r="I28" s="1115">
        <f t="shared" si="8"/>
        <v>0</v>
      </c>
      <c r="J28" s="1115">
        <f t="shared" si="8"/>
        <v>533333</v>
      </c>
      <c r="K28" s="29"/>
      <c r="L28" s="29"/>
      <c r="M28" s="363"/>
      <c r="N28" s="364"/>
    </row>
    <row r="29" spans="1:14" ht="20.25" customHeight="1">
      <c r="A29" s="367" t="s">
        <v>537</v>
      </c>
      <c r="B29" s="38">
        <f>SUM(B18:B27)</f>
        <v>15548432</v>
      </c>
      <c r="C29" s="38">
        <f aca="true" t="shared" si="9" ref="C29:L29">SUM(C18:C27)</f>
        <v>1488730</v>
      </c>
      <c r="D29" s="38">
        <f t="shared" si="9"/>
        <v>17037162</v>
      </c>
      <c r="E29" s="38">
        <f t="shared" si="9"/>
        <v>15015099</v>
      </c>
      <c r="F29" s="38">
        <f t="shared" si="9"/>
        <v>1488730</v>
      </c>
      <c r="G29" s="38">
        <f t="shared" si="9"/>
        <v>16503829</v>
      </c>
      <c r="H29" s="1115">
        <f t="shared" si="9"/>
        <v>533333</v>
      </c>
      <c r="I29" s="1115">
        <f t="shared" si="9"/>
        <v>0</v>
      </c>
      <c r="J29" s="1115">
        <f t="shared" si="9"/>
        <v>533333</v>
      </c>
      <c r="K29" s="38">
        <f t="shared" si="9"/>
        <v>34251</v>
      </c>
      <c r="L29" s="38">
        <f t="shared" si="9"/>
        <v>618720</v>
      </c>
      <c r="M29" s="38"/>
      <c r="N29" s="38"/>
    </row>
    <row r="30" spans="1:14" ht="15">
      <c r="A30" s="45"/>
      <c r="B30" s="46"/>
      <c r="C30" s="46"/>
      <c r="D30" s="46"/>
      <c r="E30" s="46"/>
      <c r="F30" s="46"/>
      <c r="G30" s="46"/>
      <c r="H30" s="1117"/>
      <c r="I30" s="1117"/>
      <c r="J30" s="1118"/>
      <c r="K30" s="46"/>
      <c r="L30" s="46"/>
      <c r="M30" s="46"/>
      <c r="N30" s="46"/>
    </row>
    <row r="31" spans="1:14" ht="15">
      <c r="A31" s="45"/>
      <c r="B31" s="46"/>
      <c r="C31" s="46"/>
      <c r="D31" s="46"/>
      <c r="E31" s="46"/>
      <c r="F31" s="46"/>
      <c r="G31" s="46"/>
      <c r="H31" s="1117"/>
      <c r="I31" s="1117"/>
      <c r="J31" s="1118"/>
      <c r="K31" s="46"/>
      <c r="L31" s="46"/>
      <c r="M31" s="46"/>
      <c r="N31" s="46"/>
    </row>
    <row r="32" spans="1:14" ht="15">
      <c r="A32" s="45"/>
      <c r="C32" s="46"/>
      <c r="D32" s="46"/>
      <c r="E32" s="46"/>
      <c r="F32" s="46"/>
      <c r="G32" s="46"/>
      <c r="H32" s="1117"/>
      <c r="I32" s="1117"/>
      <c r="J32" s="1118"/>
      <c r="K32" s="46"/>
      <c r="L32" s="46"/>
      <c r="M32" s="46"/>
      <c r="N32" s="46"/>
    </row>
    <row r="33" spans="2:11" ht="15">
      <c r="B33" s="66" t="s">
        <v>111</v>
      </c>
      <c r="C33" s="47" t="s">
        <v>742</v>
      </c>
      <c r="D33" s="47"/>
      <c r="E33" s="48"/>
      <c r="F33" s="48"/>
      <c r="G33" s="49"/>
      <c r="H33" s="1119"/>
      <c r="I33" s="1120" t="s">
        <v>112</v>
      </c>
      <c r="J33" s="1121" t="s">
        <v>354</v>
      </c>
      <c r="K33" s="49"/>
    </row>
    <row r="34" spans="2:12" ht="15">
      <c r="B34" s="8" t="s">
        <v>743</v>
      </c>
      <c r="C34" s="49"/>
      <c r="D34" s="49"/>
      <c r="E34" s="49"/>
      <c r="F34" s="49"/>
      <c r="G34" s="49"/>
      <c r="H34" s="1122"/>
      <c r="I34" s="1122"/>
      <c r="J34" s="1122"/>
      <c r="K34" s="49"/>
      <c r="L34" s="60" t="s">
        <v>113</v>
      </c>
    </row>
    <row r="35" spans="3:14" ht="15">
      <c r="C35" s="49"/>
      <c r="D35" s="49"/>
      <c r="E35" s="49"/>
      <c r="F35" s="49"/>
      <c r="G35" s="49"/>
      <c r="H35" s="1122"/>
      <c r="I35" s="1122"/>
      <c r="J35" s="1122"/>
      <c r="K35" s="49"/>
      <c r="L35" s="60"/>
      <c r="M35" s="49"/>
      <c r="N35" s="49"/>
    </row>
    <row r="37" ht="12.75">
      <c r="B37" s="51"/>
    </row>
    <row r="38" spans="3:14" ht="18">
      <c r="C38" s="4"/>
      <c r="D38" s="4"/>
      <c r="E38" s="51"/>
      <c r="F38" s="12"/>
      <c r="G38" s="51"/>
      <c r="H38" s="1123"/>
      <c r="I38" s="1123"/>
      <c r="J38" s="1124"/>
      <c r="K38" s="51"/>
      <c r="L38" s="51"/>
      <c r="M38" s="51"/>
      <c r="N38" s="51"/>
    </row>
    <row r="39" ht="12.75">
      <c r="E39"/>
    </row>
    <row r="40" ht="12.75">
      <c r="E40"/>
    </row>
  </sheetData>
  <sheetProtection/>
  <mergeCells count="3">
    <mergeCell ref="M27:N27"/>
    <mergeCell ref="M26:N26"/>
    <mergeCell ref="M25:N25"/>
  </mergeCells>
  <printOptions horizontalCentered="1" verticalCentered="1"/>
  <pageMargins left="0.75" right="0.75" top="0.7874015748031497" bottom="1" header="0" footer="0"/>
  <pageSetup horizontalDpi="600" verticalDpi="600" orientation="landscape" paperSize="14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9">
      <selection activeCell="D31" sqref="D31"/>
    </sheetView>
  </sheetViews>
  <sheetFormatPr defaultColWidth="11.421875" defaultRowHeight="21" customHeight="1"/>
  <cols>
    <col min="1" max="1" width="12.8515625" style="0" customWidth="1"/>
    <col min="2" max="2" width="15.421875" style="0" customWidth="1"/>
    <col min="3" max="3" width="15.8515625" style="0" customWidth="1"/>
    <col min="4" max="4" width="16.28125" style="0" customWidth="1"/>
    <col min="5" max="5" width="16.00390625" style="50" customWidth="1"/>
    <col min="6" max="6" width="13.7109375" style="0" customWidth="1"/>
    <col min="7" max="7" width="15.8515625" style="156" bestFit="1" customWidth="1"/>
    <col min="8" max="8" width="15.8515625" style="198" customWidth="1"/>
    <col min="9" max="9" width="14.28125" style="198" customWidth="1"/>
    <col min="10" max="10" width="14.28125" style="1667" customWidth="1"/>
    <col min="11" max="11" width="13.00390625" style="0" customWidth="1"/>
    <col min="12" max="12" width="12.57421875" style="0" customWidth="1"/>
    <col min="13" max="13" width="9.421875" style="66" customWidth="1"/>
    <col min="14" max="14" width="9.8515625" style="66" customWidth="1"/>
  </cols>
  <sheetData>
    <row r="1" spans="1:14" s="3" customFormat="1" ht="21" customHeight="1">
      <c r="A1" s="2301" t="s">
        <v>86</v>
      </c>
      <c r="B1" s="2301"/>
      <c r="C1" s="2301"/>
      <c r="D1" s="2301"/>
      <c r="E1" s="2301"/>
      <c r="F1" s="2301"/>
      <c r="G1" s="2301"/>
      <c r="H1" s="2301"/>
      <c r="I1" s="2301"/>
      <c r="J1" s="2301"/>
      <c r="K1" s="2301"/>
      <c r="L1" s="2301"/>
      <c r="M1" s="2301"/>
      <c r="N1" s="2301"/>
    </row>
    <row r="2" spans="1:14" ht="14.25" customHeight="1">
      <c r="A2" s="2301" t="s">
        <v>87</v>
      </c>
      <c r="B2" s="2301"/>
      <c r="C2" s="2301"/>
      <c r="D2" s="2301"/>
      <c r="E2" s="2301"/>
      <c r="F2" s="2301"/>
      <c r="G2" s="2301"/>
      <c r="H2" s="2301"/>
      <c r="I2" s="2301"/>
      <c r="J2" s="2301"/>
      <c r="K2" s="2301"/>
      <c r="L2" s="2301"/>
      <c r="M2" s="2301"/>
      <c r="N2" s="2301"/>
    </row>
    <row r="3" spans="1:14" ht="21" customHeight="1">
      <c r="A3" s="2301" t="s">
        <v>88</v>
      </c>
      <c r="B3" s="2301"/>
      <c r="C3" s="2301"/>
      <c r="D3" s="2301"/>
      <c r="E3" s="2301"/>
      <c r="F3" s="2301"/>
      <c r="G3" s="2301"/>
      <c r="H3" s="2301"/>
      <c r="I3" s="2301"/>
      <c r="J3" s="2301"/>
      <c r="K3" s="2301"/>
      <c r="L3" s="2301"/>
      <c r="M3" s="2301"/>
      <c r="N3" s="2301"/>
    </row>
    <row r="4" ht="14.25" customHeight="1">
      <c r="E4"/>
    </row>
    <row r="5" spans="5:12" ht="21" customHeight="1">
      <c r="E5"/>
      <c r="K5" s="5" t="s">
        <v>89</v>
      </c>
      <c r="L5" s="6" t="s">
        <v>123</v>
      </c>
    </row>
    <row r="6" spans="5:14" ht="13.5" customHeight="1">
      <c r="E6"/>
      <c r="K6" s="7" t="s">
        <v>90</v>
      </c>
      <c r="L6" s="2300">
        <v>800084362</v>
      </c>
      <c r="M6" s="2300"/>
      <c r="N6" s="2300"/>
    </row>
    <row r="7" spans="5:12" ht="15.75" customHeight="1">
      <c r="E7"/>
      <c r="K7" s="7" t="s">
        <v>91</v>
      </c>
      <c r="L7" s="6" t="s">
        <v>116</v>
      </c>
    </row>
    <row r="8" spans="2:14" s="8" customFormat="1" ht="4.5" customHeight="1" thickBot="1">
      <c r="B8" s="415"/>
      <c r="C8" s="45"/>
      <c r="D8" s="45"/>
      <c r="E8" s="415"/>
      <c r="F8" s="954"/>
      <c r="G8" s="993"/>
      <c r="H8" s="1668"/>
      <c r="I8" s="1668"/>
      <c r="J8" s="1478"/>
      <c r="K8" s="415"/>
      <c r="L8" s="415"/>
      <c r="M8" s="1684"/>
      <c r="N8" s="1684"/>
    </row>
    <row r="9" spans="1:14" ht="29.25" customHeight="1" thickBot="1">
      <c r="A9" s="2175" t="s">
        <v>92</v>
      </c>
      <c r="B9" s="2166" t="s">
        <v>93</v>
      </c>
      <c r="C9" s="2167"/>
      <c r="D9" s="2163"/>
      <c r="E9" s="2166" t="s">
        <v>94</v>
      </c>
      <c r="F9" s="2167"/>
      <c r="G9" s="2163"/>
      <c r="H9" s="2302" t="s">
        <v>175</v>
      </c>
      <c r="I9" s="2303"/>
      <c r="J9" s="2304"/>
      <c r="K9" s="2298" t="s">
        <v>96</v>
      </c>
      <c r="L9" s="2299"/>
      <c r="M9" s="280" t="s">
        <v>980</v>
      </c>
      <c r="N9" s="280"/>
    </row>
    <row r="10" spans="1:14" ht="21" customHeight="1" thickBot="1">
      <c r="A10" s="2176"/>
      <c r="B10" s="1691" t="s">
        <v>981</v>
      </c>
      <c r="C10" s="1692" t="s">
        <v>982</v>
      </c>
      <c r="D10" s="1693" t="s">
        <v>983</v>
      </c>
      <c r="E10" s="1691" t="s">
        <v>981</v>
      </c>
      <c r="F10" s="1692" t="s">
        <v>982</v>
      </c>
      <c r="G10" s="1892" t="s">
        <v>983</v>
      </c>
      <c r="H10" s="1885" t="s">
        <v>981</v>
      </c>
      <c r="I10" s="1694" t="s">
        <v>982</v>
      </c>
      <c r="J10" s="1690" t="s">
        <v>983</v>
      </c>
      <c r="K10" s="458" t="s">
        <v>981</v>
      </c>
      <c r="L10" s="1695" t="s">
        <v>982</v>
      </c>
      <c r="M10" s="1696" t="s">
        <v>984</v>
      </c>
      <c r="N10" s="1697" t="s">
        <v>985</v>
      </c>
    </row>
    <row r="11" spans="1:14" s="32" customFormat="1" ht="21" customHeight="1">
      <c r="A11" s="1901">
        <v>1995</v>
      </c>
      <c r="B11" s="130">
        <v>79274000</v>
      </c>
      <c r="C11" s="27">
        <v>0</v>
      </c>
      <c r="D11" s="314">
        <v>79274000</v>
      </c>
      <c r="E11" s="130">
        <v>0</v>
      </c>
      <c r="F11" s="27">
        <v>0</v>
      </c>
      <c r="G11" s="1893">
        <v>0</v>
      </c>
      <c r="H11" s="1886">
        <v>79274000</v>
      </c>
      <c r="I11" s="1670">
        <v>0</v>
      </c>
      <c r="J11" s="1671">
        <v>79274000</v>
      </c>
      <c r="K11" s="323"/>
      <c r="L11" s="144">
        <v>401274</v>
      </c>
      <c r="M11" s="1685" t="s">
        <v>566</v>
      </c>
      <c r="N11" s="266">
        <v>40169</v>
      </c>
    </row>
    <row r="12" spans="1:14" s="32" customFormat="1" ht="21" customHeight="1">
      <c r="A12" s="1902">
        <v>1996</v>
      </c>
      <c r="B12" s="130">
        <v>181600000</v>
      </c>
      <c r="C12" s="27">
        <v>63467000</v>
      </c>
      <c r="D12" s="314">
        <v>245067000</v>
      </c>
      <c r="E12" s="130">
        <v>71920842</v>
      </c>
      <c r="F12" s="27">
        <v>63467000</v>
      </c>
      <c r="G12" s="1893">
        <v>135387842</v>
      </c>
      <c r="H12" s="1886">
        <v>109679158</v>
      </c>
      <c r="I12" s="1670">
        <v>0</v>
      </c>
      <c r="J12" s="1671">
        <v>109679158</v>
      </c>
      <c r="K12" s="323"/>
      <c r="L12" s="144">
        <v>794188</v>
      </c>
      <c r="M12" s="1686" t="s">
        <v>567</v>
      </c>
      <c r="N12" s="267">
        <v>40169</v>
      </c>
    </row>
    <row r="13" spans="1:14" s="32" customFormat="1" ht="21" customHeight="1">
      <c r="A13" s="1902">
        <v>1997</v>
      </c>
      <c r="B13" s="130">
        <v>100456000</v>
      </c>
      <c r="C13" s="27">
        <v>96509000</v>
      </c>
      <c r="D13" s="314">
        <v>196965000</v>
      </c>
      <c r="E13" s="130">
        <v>85020798</v>
      </c>
      <c r="F13" s="27">
        <v>88599274</v>
      </c>
      <c r="G13" s="1893">
        <v>173620072</v>
      </c>
      <c r="H13" s="1886">
        <v>15435202</v>
      </c>
      <c r="I13" s="1670">
        <v>7909726</v>
      </c>
      <c r="J13" s="1671">
        <v>23344928</v>
      </c>
      <c r="K13" s="323"/>
      <c r="L13" s="144"/>
      <c r="M13" s="1686" t="s">
        <v>568</v>
      </c>
      <c r="N13" s="267">
        <v>40169</v>
      </c>
    </row>
    <row r="14" spans="1:14" s="32" customFormat="1" ht="21" customHeight="1">
      <c r="A14" s="333">
        <v>1.998</v>
      </c>
      <c r="B14" s="130">
        <v>89924000</v>
      </c>
      <c r="C14" s="27">
        <v>102342000</v>
      </c>
      <c r="D14" s="314">
        <v>192266000</v>
      </c>
      <c r="E14" s="130">
        <v>89285907</v>
      </c>
      <c r="F14" s="27">
        <v>97300322</v>
      </c>
      <c r="G14" s="1893">
        <v>186586229</v>
      </c>
      <c r="H14" s="1886">
        <v>638093</v>
      </c>
      <c r="I14" s="1670">
        <v>5041678</v>
      </c>
      <c r="J14" s="1671">
        <v>5679771</v>
      </c>
      <c r="K14" s="323"/>
      <c r="L14" s="144"/>
      <c r="M14" s="1686" t="s">
        <v>569</v>
      </c>
      <c r="N14" s="267">
        <v>40169</v>
      </c>
    </row>
    <row r="15" spans="1:14" s="32" customFormat="1" ht="21" customHeight="1">
      <c r="A15" s="333">
        <v>1.999</v>
      </c>
      <c r="B15" s="130">
        <v>0</v>
      </c>
      <c r="C15" s="27">
        <v>134202000</v>
      </c>
      <c r="D15" s="314">
        <v>134202000</v>
      </c>
      <c r="E15" s="130">
        <v>85989853</v>
      </c>
      <c r="F15" s="27">
        <v>98261809</v>
      </c>
      <c r="G15" s="1893">
        <v>184251662</v>
      </c>
      <c r="H15" s="1886">
        <v>-85989853</v>
      </c>
      <c r="I15" s="1670">
        <v>35940191</v>
      </c>
      <c r="J15" s="1671">
        <v>-50049662</v>
      </c>
      <c r="K15" s="323"/>
      <c r="L15" s="144"/>
      <c r="M15" s="1686" t="s">
        <v>570</v>
      </c>
      <c r="N15" s="267">
        <v>40169</v>
      </c>
    </row>
    <row r="16" spans="1:14" ht="21" customHeight="1">
      <c r="A16" s="894">
        <v>2000</v>
      </c>
      <c r="B16" s="130">
        <v>88424000</v>
      </c>
      <c r="C16" s="27">
        <v>105765000</v>
      </c>
      <c r="D16" s="314">
        <v>194189000</v>
      </c>
      <c r="E16" s="130">
        <v>80463898</v>
      </c>
      <c r="F16" s="27">
        <v>95220041</v>
      </c>
      <c r="G16" s="1893">
        <v>175683939</v>
      </c>
      <c r="H16" s="1886">
        <v>7960102</v>
      </c>
      <c r="I16" s="1670">
        <v>10544959</v>
      </c>
      <c r="J16" s="1671">
        <v>18505061</v>
      </c>
      <c r="K16" s="323"/>
      <c r="L16" s="144"/>
      <c r="M16" s="1686" t="s">
        <v>571</v>
      </c>
      <c r="N16" s="267">
        <v>40169</v>
      </c>
    </row>
    <row r="17" spans="1:14" ht="21" customHeight="1" thickBot="1">
      <c r="A17" s="894">
        <v>2001</v>
      </c>
      <c r="B17" s="183">
        <v>115230000</v>
      </c>
      <c r="C17" s="139">
        <v>104998000</v>
      </c>
      <c r="D17" s="325">
        <v>220228000</v>
      </c>
      <c r="E17" s="183">
        <v>83351500</v>
      </c>
      <c r="F17" s="139">
        <v>86659351</v>
      </c>
      <c r="G17" s="1894">
        <v>170010851</v>
      </c>
      <c r="H17" s="1887">
        <v>31878500</v>
      </c>
      <c r="I17" s="1708">
        <v>18338649</v>
      </c>
      <c r="J17" s="1709">
        <v>50217149</v>
      </c>
      <c r="K17" s="343"/>
      <c r="L17" s="146"/>
      <c r="M17" s="1881" t="s">
        <v>572</v>
      </c>
      <c r="N17" s="944">
        <v>40169</v>
      </c>
    </row>
    <row r="18" spans="1:14" ht="21" customHeight="1" thickBot="1">
      <c r="A18" s="1427" t="s">
        <v>108</v>
      </c>
      <c r="B18" s="148">
        <v>654908000</v>
      </c>
      <c r="C18" s="43">
        <v>607283000</v>
      </c>
      <c r="D18" s="44">
        <v>1262191000</v>
      </c>
      <c r="E18" s="148">
        <v>496032798</v>
      </c>
      <c r="F18" s="43">
        <v>529507797</v>
      </c>
      <c r="G18" s="1895">
        <v>1025540595</v>
      </c>
      <c r="H18" s="1888">
        <v>158875202</v>
      </c>
      <c r="I18" s="1720">
        <v>77775203</v>
      </c>
      <c r="J18" s="1721">
        <v>236650405</v>
      </c>
      <c r="K18" s="136">
        <v>0</v>
      </c>
      <c r="L18" s="176">
        <v>1195462</v>
      </c>
      <c r="M18" s="1883"/>
      <c r="N18" s="1884"/>
    </row>
    <row r="19" spans="1:14" ht="26.25" customHeight="1">
      <c r="A19" s="1903">
        <v>2002</v>
      </c>
      <c r="B19" s="191">
        <v>82898000</v>
      </c>
      <c r="C19" s="184">
        <v>73722000</v>
      </c>
      <c r="D19" s="347">
        <f>+B19+C19</f>
        <v>156620000</v>
      </c>
      <c r="E19" s="191">
        <v>82898000</v>
      </c>
      <c r="F19" s="184">
        <v>73722000</v>
      </c>
      <c r="G19" s="1896">
        <f>+E19+F19</f>
        <v>156620000</v>
      </c>
      <c r="H19" s="1889">
        <f>+B19-E19</f>
        <v>0</v>
      </c>
      <c r="I19" s="1717">
        <v>0</v>
      </c>
      <c r="J19" s="1718">
        <v>0</v>
      </c>
      <c r="K19" s="547">
        <v>7348957</v>
      </c>
      <c r="L19" s="1882">
        <v>5641571</v>
      </c>
      <c r="M19" s="2307" t="s">
        <v>1084</v>
      </c>
      <c r="N19" s="2308"/>
    </row>
    <row r="20" spans="1:14" ht="30" customHeight="1">
      <c r="A20" s="894">
        <v>2003</v>
      </c>
      <c r="B20" s="130">
        <v>97244000</v>
      </c>
      <c r="C20" s="27">
        <v>89984000</v>
      </c>
      <c r="D20" s="314">
        <f aca="true" t="shared" si="0" ref="D20:D28">+B20+C20</f>
        <v>187228000</v>
      </c>
      <c r="E20" s="130">
        <v>84668924</v>
      </c>
      <c r="F20" s="27">
        <v>78427869</v>
      </c>
      <c r="G20" s="1893">
        <f aca="true" t="shared" si="1" ref="G20:G28">+E20+F20</f>
        <v>163096793</v>
      </c>
      <c r="H20" s="1886">
        <f aca="true" t="shared" si="2" ref="H20:H28">+B20-E20</f>
        <v>12575076</v>
      </c>
      <c r="I20" s="1670">
        <v>11556131</v>
      </c>
      <c r="J20" s="1671">
        <f>+H20+I20</f>
        <v>24131207</v>
      </c>
      <c r="K20" s="323"/>
      <c r="L20" s="144"/>
      <c r="M20" s="2305" t="s">
        <v>0</v>
      </c>
      <c r="N20" s="2306"/>
    </row>
    <row r="21" spans="1:14" ht="27.75" customHeight="1">
      <c r="A21" s="223">
        <v>2.004</v>
      </c>
      <c r="B21" s="130">
        <v>92412000</v>
      </c>
      <c r="C21" s="27">
        <v>83821000</v>
      </c>
      <c r="D21" s="314">
        <f t="shared" si="0"/>
        <v>176233000</v>
      </c>
      <c r="E21" s="130">
        <v>71330295</v>
      </c>
      <c r="F21" s="27">
        <v>64115860</v>
      </c>
      <c r="G21" s="1893">
        <f t="shared" si="1"/>
        <v>135446155</v>
      </c>
      <c r="H21" s="1886">
        <f t="shared" si="2"/>
        <v>21081705</v>
      </c>
      <c r="I21" s="1670">
        <v>19705140</v>
      </c>
      <c r="J21" s="1671">
        <f aca="true" t="shared" si="3" ref="J21:J28">+H21+I21</f>
        <v>40786845</v>
      </c>
      <c r="K21" s="323"/>
      <c r="L21" s="144"/>
      <c r="M21" s="2305" t="s">
        <v>1</v>
      </c>
      <c r="N21" s="2306"/>
    </row>
    <row r="22" spans="1:14" ht="27.75" customHeight="1">
      <c r="A22" s="223">
        <v>2.005</v>
      </c>
      <c r="B22" s="130">
        <v>65718000</v>
      </c>
      <c r="C22" s="27">
        <v>58250000</v>
      </c>
      <c r="D22" s="314">
        <f t="shared" si="0"/>
        <v>123968000</v>
      </c>
      <c r="E22" s="130">
        <v>64730337</v>
      </c>
      <c r="F22" s="27">
        <v>71950262</v>
      </c>
      <c r="G22" s="1893">
        <f t="shared" si="1"/>
        <v>136680599</v>
      </c>
      <c r="H22" s="1886">
        <f t="shared" si="2"/>
        <v>987663</v>
      </c>
      <c r="I22" s="1670">
        <v>-13700262</v>
      </c>
      <c r="J22" s="1671">
        <f>+H22+I22</f>
        <v>-12712599</v>
      </c>
      <c r="K22" s="323"/>
      <c r="L22" s="144"/>
      <c r="M22" s="2305" t="s">
        <v>2</v>
      </c>
      <c r="N22" s="2306"/>
    </row>
    <row r="23" spans="1:14" ht="27" customHeight="1">
      <c r="A23" s="223">
        <v>2.006</v>
      </c>
      <c r="B23" s="130">
        <v>73065000</v>
      </c>
      <c r="C23" s="27">
        <v>53712000</v>
      </c>
      <c r="D23" s="314">
        <f t="shared" si="0"/>
        <v>126777000</v>
      </c>
      <c r="E23" s="130">
        <v>70050949</v>
      </c>
      <c r="F23" s="27">
        <v>47739509</v>
      </c>
      <c r="G23" s="1893">
        <f t="shared" si="1"/>
        <v>117790458</v>
      </c>
      <c r="H23" s="1886">
        <f t="shared" si="2"/>
        <v>3014051</v>
      </c>
      <c r="I23" s="1670">
        <v>5972491</v>
      </c>
      <c r="J23" s="1671">
        <f t="shared" si="3"/>
        <v>8986542</v>
      </c>
      <c r="K23" s="323"/>
      <c r="L23" s="144"/>
      <c r="M23" s="2305" t="s">
        <v>3</v>
      </c>
      <c r="N23" s="2306"/>
    </row>
    <row r="24" spans="1:14" ht="30" customHeight="1">
      <c r="A24" s="223">
        <v>2.007</v>
      </c>
      <c r="B24" s="130">
        <v>84346463</v>
      </c>
      <c r="C24" s="27">
        <v>62712920</v>
      </c>
      <c r="D24" s="314">
        <f>+B24+C24</f>
        <v>147059383</v>
      </c>
      <c r="E24" s="130">
        <v>69884317</v>
      </c>
      <c r="F24" s="27">
        <v>47966832</v>
      </c>
      <c r="G24" s="1893">
        <f t="shared" si="1"/>
        <v>117851149</v>
      </c>
      <c r="H24" s="1886">
        <f t="shared" si="2"/>
        <v>14462146</v>
      </c>
      <c r="I24" s="1670">
        <f>+C24-F24</f>
        <v>14746088</v>
      </c>
      <c r="J24" s="1671">
        <f t="shared" si="3"/>
        <v>29208234</v>
      </c>
      <c r="K24" s="323"/>
      <c r="L24" s="144"/>
      <c r="M24" s="2305" t="s">
        <v>1083</v>
      </c>
      <c r="N24" s="2306"/>
    </row>
    <row r="25" spans="1:14" ht="21.75" customHeight="1">
      <c r="A25" s="223">
        <v>2.008</v>
      </c>
      <c r="B25" s="130">
        <v>85774766</v>
      </c>
      <c r="C25" s="27">
        <v>35477244</v>
      </c>
      <c r="D25" s="314">
        <f t="shared" si="0"/>
        <v>121252010</v>
      </c>
      <c r="E25" s="130">
        <v>80494436</v>
      </c>
      <c r="F25" s="27">
        <v>32961130</v>
      </c>
      <c r="G25" s="1893">
        <f t="shared" si="1"/>
        <v>113455566</v>
      </c>
      <c r="H25" s="1886">
        <f t="shared" si="2"/>
        <v>5280330</v>
      </c>
      <c r="I25" s="1670">
        <v>2516114</v>
      </c>
      <c r="J25" s="1671">
        <f t="shared" si="3"/>
        <v>7796444</v>
      </c>
      <c r="K25" s="323"/>
      <c r="L25" s="144"/>
      <c r="M25" s="2305" t="s">
        <v>367</v>
      </c>
      <c r="N25" s="2306"/>
    </row>
    <row r="26" spans="1:14" ht="27.75" customHeight="1">
      <c r="A26" s="223">
        <v>2009</v>
      </c>
      <c r="B26" s="130">
        <v>112658541</v>
      </c>
      <c r="C26" s="27">
        <v>0</v>
      </c>
      <c r="D26" s="314">
        <f t="shared" si="0"/>
        <v>112658541</v>
      </c>
      <c r="E26" s="130">
        <v>85085740</v>
      </c>
      <c r="F26" s="27">
        <v>0</v>
      </c>
      <c r="G26" s="1893">
        <f t="shared" si="1"/>
        <v>85085740</v>
      </c>
      <c r="H26" s="1886">
        <f t="shared" si="2"/>
        <v>27572801</v>
      </c>
      <c r="I26" s="1670">
        <v>0</v>
      </c>
      <c r="J26" s="1671">
        <f t="shared" si="3"/>
        <v>27572801</v>
      </c>
      <c r="K26" s="323"/>
      <c r="L26" s="144"/>
      <c r="M26" s="2311" t="s">
        <v>4</v>
      </c>
      <c r="N26" s="2312"/>
    </row>
    <row r="27" spans="1:14" ht="27" customHeight="1">
      <c r="A27" s="223">
        <v>2010</v>
      </c>
      <c r="B27" s="130">
        <v>140217347</v>
      </c>
      <c r="C27" s="27">
        <v>0</v>
      </c>
      <c r="D27" s="314">
        <f t="shared" si="0"/>
        <v>140217347</v>
      </c>
      <c r="E27" s="130">
        <v>143133827</v>
      </c>
      <c r="F27" s="27">
        <v>0</v>
      </c>
      <c r="G27" s="1893">
        <f t="shared" si="1"/>
        <v>143133827</v>
      </c>
      <c r="H27" s="1886">
        <f t="shared" si="2"/>
        <v>-2916480</v>
      </c>
      <c r="I27" s="1670">
        <v>0</v>
      </c>
      <c r="J27" s="1671">
        <f t="shared" si="3"/>
        <v>-2916480</v>
      </c>
      <c r="K27" s="323"/>
      <c r="L27" s="144"/>
      <c r="M27" s="2305" t="s">
        <v>1057</v>
      </c>
      <c r="N27" s="2313"/>
    </row>
    <row r="28" spans="1:14" ht="21" customHeight="1" thickBot="1">
      <c r="A28" s="967">
        <v>2011</v>
      </c>
      <c r="B28" s="337">
        <v>157780640</v>
      </c>
      <c r="C28" s="126">
        <v>0</v>
      </c>
      <c r="D28" s="314">
        <f t="shared" si="0"/>
        <v>157780640</v>
      </c>
      <c r="E28" s="1897">
        <v>158993896</v>
      </c>
      <c r="F28" s="424">
        <v>0</v>
      </c>
      <c r="G28" s="1893">
        <f t="shared" si="1"/>
        <v>158993896</v>
      </c>
      <c r="H28" s="1886">
        <f t="shared" si="2"/>
        <v>-1213256</v>
      </c>
      <c r="I28" s="1672">
        <f>+C28-F28</f>
        <v>0</v>
      </c>
      <c r="J28" s="1671">
        <f t="shared" si="3"/>
        <v>-1213256</v>
      </c>
      <c r="K28" s="962"/>
      <c r="L28" s="174"/>
      <c r="M28" s="2309" t="s">
        <v>367</v>
      </c>
      <c r="N28" s="2310"/>
    </row>
    <row r="29" spans="1:14" ht="21" customHeight="1" thickBot="1">
      <c r="A29" s="1904" t="s">
        <v>973</v>
      </c>
      <c r="B29" s="1681">
        <f>SUM(B19:B28)</f>
        <v>992114757</v>
      </c>
      <c r="C29" s="1681">
        <f aca="true" t="shared" si="4" ref="C29:J29">SUM(C19:C28)</f>
        <v>457679164</v>
      </c>
      <c r="D29" s="1898">
        <f t="shared" si="4"/>
        <v>1449793921</v>
      </c>
      <c r="E29" s="1681">
        <f t="shared" si="4"/>
        <v>911270721</v>
      </c>
      <c r="F29" s="1681">
        <f t="shared" si="4"/>
        <v>416883462</v>
      </c>
      <c r="G29" s="1898">
        <f t="shared" si="4"/>
        <v>1328154183</v>
      </c>
      <c r="H29" s="1890">
        <f t="shared" si="4"/>
        <v>80844036</v>
      </c>
      <c r="I29" s="1681">
        <f t="shared" si="4"/>
        <v>40795702</v>
      </c>
      <c r="J29" s="1681">
        <f t="shared" si="4"/>
        <v>121639738</v>
      </c>
      <c r="K29" s="1682"/>
      <c r="L29" s="1683"/>
      <c r="M29" s="1687"/>
      <c r="N29" s="1688"/>
    </row>
    <row r="30" spans="1:14" ht="21" customHeight="1" thickBot="1">
      <c r="A30" s="437" t="s">
        <v>100</v>
      </c>
      <c r="B30" s="1899">
        <f>+B18+B29</f>
        <v>1647022757</v>
      </c>
      <c r="C30" s="1878">
        <f aca="true" t="shared" si="5" ref="C30:J30">+C18+C29</f>
        <v>1064962164</v>
      </c>
      <c r="D30" s="1900">
        <f t="shared" si="5"/>
        <v>2711984921</v>
      </c>
      <c r="E30" s="1899">
        <f t="shared" si="5"/>
        <v>1407303519</v>
      </c>
      <c r="F30" s="1878">
        <f t="shared" si="5"/>
        <v>946391259</v>
      </c>
      <c r="G30" s="1900">
        <f t="shared" si="5"/>
        <v>2353694778</v>
      </c>
      <c r="H30" s="1891">
        <f t="shared" si="5"/>
        <v>239719238</v>
      </c>
      <c r="I30" s="1878">
        <f t="shared" si="5"/>
        <v>118570905</v>
      </c>
      <c r="J30" s="1878">
        <f t="shared" si="5"/>
        <v>358290143</v>
      </c>
      <c r="K30" s="1878">
        <v>7348957</v>
      </c>
      <c r="L30" s="1878">
        <v>6837033</v>
      </c>
      <c r="M30" s="1879"/>
      <c r="N30" s="1880"/>
    </row>
    <row r="31" spans="1:14" ht="21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9"/>
      <c r="N31" s="49"/>
    </row>
    <row r="32" spans="1:14" ht="21" customHeight="1">
      <c r="A32" s="45"/>
      <c r="B32" s="67" t="s">
        <v>111</v>
      </c>
      <c r="C32" s="311" t="s">
        <v>1058</v>
      </c>
      <c r="D32" s="311"/>
      <c r="E32" s="48"/>
      <c r="F32" s="48"/>
      <c r="H32" s="1673"/>
      <c r="I32" s="1673"/>
      <c r="J32" s="1674"/>
      <c r="K32" s="49"/>
      <c r="L32" s="46"/>
      <c r="M32" s="49"/>
      <c r="N32" s="49"/>
    </row>
    <row r="33" spans="2:11" ht="21" customHeight="1">
      <c r="B33" s="67" t="s">
        <v>1059</v>
      </c>
      <c r="C33" s="48"/>
      <c r="D33" s="48"/>
      <c r="E33" s="48"/>
      <c r="F33" s="48"/>
      <c r="G33" s="341"/>
      <c r="H33" s="1676"/>
      <c r="I33" s="1677"/>
      <c r="J33" s="1674" t="s">
        <v>850</v>
      </c>
      <c r="K33" s="49"/>
    </row>
    <row r="34" spans="2:12" ht="16.5" customHeight="1">
      <c r="B34" s="67" t="s">
        <v>5</v>
      </c>
      <c r="F34" s="48"/>
      <c r="G34" s="341"/>
      <c r="H34" s="1678"/>
      <c r="I34" s="1678"/>
      <c r="J34" s="1675" t="s">
        <v>956</v>
      </c>
      <c r="K34" s="49"/>
      <c r="L34" s="60"/>
    </row>
    <row r="35" spans="3:14" ht="12.75" customHeight="1">
      <c r="C35" s="48"/>
      <c r="D35" s="48"/>
      <c r="E35" s="48"/>
      <c r="F35" s="48"/>
      <c r="G35" s="341"/>
      <c r="H35" s="1678"/>
      <c r="I35" s="1678"/>
      <c r="J35" s="1678"/>
      <c r="K35" s="49"/>
      <c r="L35" s="60"/>
      <c r="M35" s="49"/>
      <c r="N35" s="49"/>
    </row>
    <row r="36" spans="2:9" ht="21" customHeight="1">
      <c r="B36" s="67"/>
      <c r="C36" s="67"/>
      <c r="D36" s="67"/>
      <c r="E36" s="188"/>
      <c r="F36" s="67"/>
      <c r="I36" s="198" t="s">
        <v>991</v>
      </c>
    </row>
    <row r="38" spans="2:14" ht="21" customHeight="1">
      <c r="B38" s="51"/>
      <c r="C38" s="4"/>
      <c r="D38" s="4"/>
      <c r="E38" s="51"/>
      <c r="F38" s="12"/>
      <c r="G38" s="342"/>
      <c r="H38" s="1679"/>
      <c r="I38" s="1679"/>
      <c r="J38" s="1680"/>
      <c r="K38" s="51"/>
      <c r="L38" s="51"/>
      <c r="M38" s="1689"/>
      <c r="N38" s="1689"/>
    </row>
    <row r="39" ht="21" customHeight="1">
      <c r="E39"/>
    </row>
  </sheetData>
  <sheetProtection/>
  <mergeCells count="19">
    <mergeCell ref="M28:N28"/>
    <mergeCell ref="M26:N26"/>
    <mergeCell ref="M25:N25"/>
    <mergeCell ref="M24:N24"/>
    <mergeCell ref="M27:N27"/>
    <mergeCell ref="M21:N21"/>
    <mergeCell ref="M20:N20"/>
    <mergeCell ref="M19:N19"/>
    <mergeCell ref="M23:N23"/>
    <mergeCell ref="M22:N22"/>
    <mergeCell ref="K9:L9"/>
    <mergeCell ref="L6:N6"/>
    <mergeCell ref="A9:A10"/>
    <mergeCell ref="A1:N1"/>
    <mergeCell ref="A2:N2"/>
    <mergeCell ref="A3:N3"/>
    <mergeCell ref="B9:D9"/>
    <mergeCell ref="E9:G9"/>
    <mergeCell ref="H9:J9"/>
  </mergeCells>
  <printOptions horizontalCentered="1" verticalCentered="1"/>
  <pageMargins left="0.35433070866141736" right="0.7480314960629921" top="0.33" bottom="0.27" header="0" footer="0"/>
  <pageSetup horizontalDpi="600" verticalDpi="600" orientation="landscape" paperSize="14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22">
      <selection activeCell="E29" sqref="E29"/>
    </sheetView>
  </sheetViews>
  <sheetFormatPr defaultColWidth="11.421875" defaultRowHeight="12.75"/>
  <cols>
    <col min="1" max="1" width="9.57421875" style="3" customWidth="1"/>
    <col min="2" max="2" width="14.00390625" style="3" customWidth="1"/>
    <col min="3" max="3" width="13.57421875" style="3" customWidth="1"/>
    <col min="4" max="4" width="12.8515625" style="3" customWidth="1"/>
    <col min="5" max="5" width="14.7109375" style="68" customWidth="1"/>
    <col min="6" max="6" width="12.00390625" style="3" customWidth="1"/>
    <col min="7" max="7" width="13.57421875" style="3" customWidth="1"/>
    <col min="8" max="8" width="16.28125" style="3" customWidth="1"/>
    <col min="9" max="9" width="12.28125" style="3" customWidth="1"/>
    <col min="10" max="10" width="14.28125" style="574" customWidth="1"/>
    <col min="11" max="11" width="13.7109375" style="3" customWidth="1"/>
    <col min="12" max="12" width="14.140625" style="3" customWidth="1"/>
    <col min="13" max="13" width="11.7109375" style="8" customWidth="1"/>
    <col min="14" max="14" width="11.421875" style="8" customWidth="1"/>
    <col min="15" max="16384" width="11.421875" style="3" customWidth="1"/>
  </cols>
  <sheetData>
    <row r="1" spans="1:14" ht="15" customHeight="1">
      <c r="A1" s="492" t="s">
        <v>86</v>
      </c>
      <c r="B1" s="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9"/>
      <c r="N1" s="9"/>
    </row>
    <row r="2" spans="1:14" ht="15">
      <c r="A2" s="492" t="s">
        <v>87</v>
      </c>
      <c r="B2" s="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9"/>
      <c r="N2" s="9"/>
    </row>
    <row r="3" spans="1:14" ht="15">
      <c r="A3" s="492" t="s">
        <v>88</v>
      </c>
      <c r="B3" s="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9"/>
      <c r="N3" s="9"/>
    </row>
    <row r="4" spans="2:14" ht="15">
      <c r="B4" s="492"/>
      <c r="C4" s="492"/>
      <c r="D4" s="492"/>
      <c r="E4" s="492"/>
      <c r="F4" s="492"/>
      <c r="G4" s="492"/>
      <c r="H4" s="492"/>
      <c r="I4" s="492"/>
      <c r="J4" s="60"/>
      <c r="K4" s="492"/>
      <c r="L4" s="492"/>
      <c r="M4" s="9"/>
      <c r="N4" s="9"/>
    </row>
    <row r="5" ht="14.25">
      <c r="E5" s="3"/>
    </row>
    <row r="6" spans="5:12" ht="15">
      <c r="E6" s="3"/>
      <c r="K6" s="575" t="s">
        <v>89</v>
      </c>
      <c r="L6" s="68" t="s">
        <v>1065</v>
      </c>
    </row>
    <row r="7" spans="5:12" ht="15">
      <c r="E7" s="3"/>
      <c r="K7" s="117" t="s">
        <v>90</v>
      </c>
      <c r="L7" s="68" t="s">
        <v>1064</v>
      </c>
    </row>
    <row r="8" spans="5:12" ht="15">
      <c r="E8" s="3"/>
      <c r="K8" s="117" t="s">
        <v>91</v>
      </c>
      <c r="L8" s="68" t="s">
        <v>168</v>
      </c>
    </row>
    <row r="9" spans="2:14" ht="15.75" thickBot="1">
      <c r="B9" s="492"/>
      <c r="C9" s="577"/>
      <c r="D9" s="577"/>
      <c r="E9" s="492"/>
      <c r="F9" s="492"/>
      <c r="G9" s="492"/>
      <c r="H9" s="492"/>
      <c r="I9" s="492"/>
      <c r="J9" s="60"/>
      <c r="K9" s="492"/>
      <c r="L9" s="492"/>
      <c r="M9" s="9"/>
      <c r="N9" s="9"/>
    </row>
    <row r="10" spans="1:14" ht="18" customHeight="1">
      <c r="A10" s="2175" t="s">
        <v>92</v>
      </c>
      <c r="B10" s="2177" t="s">
        <v>93</v>
      </c>
      <c r="C10" s="2168"/>
      <c r="D10" s="2169"/>
      <c r="E10" s="2177" t="s">
        <v>94</v>
      </c>
      <c r="F10" s="2168"/>
      <c r="G10" s="2169"/>
      <c r="H10" s="2177" t="s">
        <v>95</v>
      </c>
      <c r="I10" s="2168"/>
      <c r="J10" s="2169"/>
      <c r="K10" s="2170" t="s">
        <v>96</v>
      </c>
      <c r="L10" s="2171"/>
      <c r="M10" s="2180" t="s">
        <v>97</v>
      </c>
      <c r="N10" s="2181"/>
    </row>
    <row r="11" spans="1:14" ht="19.5" customHeight="1" thickBot="1">
      <c r="A11" s="2176"/>
      <c r="B11" s="1000" t="s">
        <v>98</v>
      </c>
      <c r="C11" s="1001" t="s">
        <v>99</v>
      </c>
      <c r="D11" s="1002" t="s">
        <v>100</v>
      </c>
      <c r="E11" s="1000" t="s">
        <v>98</v>
      </c>
      <c r="F11" s="1001" t="s">
        <v>99</v>
      </c>
      <c r="G11" s="1002" t="s">
        <v>100</v>
      </c>
      <c r="H11" s="1000" t="s">
        <v>98</v>
      </c>
      <c r="I11" s="1001" t="s">
        <v>99</v>
      </c>
      <c r="J11" s="1002" t="s">
        <v>100</v>
      </c>
      <c r="K11" s="546" t="s">
        <v>98</v>
      </c>
      <c r="L11" s="545" t="s">
        <v>99</v>
      </c>
      <c r="M11" s="1000" t="s">
        <v>101</v>
      </c>
      <c r="N11" s="1002" t="s">
        <v>102</v>
      </c>
    </row>
    <row r="12" spans="1:14" s="584" customFormat="1" ht="19.5" customHeight="1">
      <c r="A12" s="1003" t="s">
        <v>103</v>
      </c>
      <c r="B12" s="677">
        <v>0</v>
      </c>
      <c r="C12" s="678">
        <v>0</v>
      </c>
      <c r="D12" s="679">
        <f aca="true" t="shared" si="0" ref="D12:D18">B12+C12</f>
        <v>0</v>
      </c>
      <c r="E12" s="677">
        <v>0</v>
      </c>
      <c r="F12" s="678">
        <v>0</v>
      </c>
      <c r="G12" s="679">
        <f>+E12+F12</f>
        <v>0</v>
      </c>
      <c r="H12" s="689">
        <f aca="true" t="shared" si="1" ref="H12:I18">B12-E12</f>
        <v>0</v>
      </c>
      <c r="I12" s="690">
        <f t="shared" si="1"/>
        <v>0</v>
      </c>
      <c r="J12" s="691">
        <f aca="true" t="shared" si="2" ref="J12:J17">H12+I12</f>
        <v>0</v>
      </c>
      <c r="K12" s="680"/>
      <c r="L12" s="681"/>
      <c r="M12" s="554"/>
      <c r="N12" s="90"/>
    </row>
    <row r="13" spans="1:14" s="584" customFormat="1" ht="19.5" customHeight="1">
      <c r="A13" s="26" t="s">
        <v>104</v>
      </c>
      <c r="B13" s="559">
        <v>0</v>
      </c>
      <c r="C13" s="86">
        <v>0</v>
      </c>
      <c r="D13" s="560">
        <f t="shared" si="0"/>
        <v>0</v>
      </c>
      <c r="E13" s="559">
        <v>0</v>
      </c>
      <c r="F13" s="86">
        <v>0</v>
      </c>
      <c r="G13" s="560">
        <f aca="true" t="shared" si="3" ref="G13:G29">E13+F13</f>
        <v>0</v>
      </c>
      <c r="H13" s="566">
        <v>0</v>
      </c>
      <c r="I13" s="87">
        <f t="shared" si="1"/>
        <v>0</v>
      </c>
      <c r="J13" s="567">
        <f t="shared" si="2"/>
        <v>0</v>
      </c>
      <c r="K13" s="668"/>
      <c r="L13" s="669"/>
      <c r="M13" s="453"/>
      <c r="N13" s="94"/>
    </row>
    <row r="14" spans="1:14" s="584" customFormat="1" ht="19.5" customHeight="1">
      <c r="A14" s="26" t="s">
        <v>105</v>
      </c>
      <c r="B14" s="559">
        <v>0</v>
      </c>
      <c r="C14" s="86">
        <v>0</v>
      </c>
      <c r="D14" s="560">
        <v>0</v>
      </c>
      <c r="E14" s="559">
        <v>0</v>
      </c>
      <c r="F14" s="86">
        <v>0</v>
      </c>
      <c r="G14" s="560">
        <v>0</v>
      </c>
      <c r="H14" s="566">
        <f t="shared" si="1"/>
        <v>0</v>
      </c>
      <c r="I14" s="87">
        <f t="shared" si="1"/>
        <v>0</v>
      </c>
      <c r="J14" s="567">
        <f t="shared" si="2"/>
        <v>0</v>
      </c>
      <c r="K14" s="668"/>
      <c r="L14" s="669"/>
      <c r="M14" s="453"/>
      <c r="N14" s="94"/>
    </row>
    <row r="15" spans="1:14" s="584" customFormat="1" ht="19.5" customHeight="1">
      <c r="A15" s="26">
        <v>1.998</v>
      </c>
      <c r="B15" s="559">
        <v>0</v>
      </c>
      <c r="C15" s="86">
        <v>4287000</v>
      </c>
      <c r="D15" s="560">
        <f t="shared" si="0"/>
        <v>4287000</v>
      </c>
      <c r="E15" s="559">
        <v>0</v>
      </c>
      <c r="F15" s="86">
        <v>0</v>
      </c>
      <c r="G15" s="560">
        <f>+E15+F15</f>
        <v>0</v>
      </c>
      <c r="H15" s="566">
        <f>B15-E15</f>
        <v>0</v>
      </c>
      <c r="I15" s="87">
        <f>C15-F15</f>
        <v>4287000</v>
      </c>
      <c r="J15" s="567">
        <f>H15+I15</f>
        <v>4287000</v>
      </c>
      <c r="K15" s="668"/>
      <c r="L15" s="669"/>
      <c r="M15" s="453"/>
      <c r="N15" s="94"/>
    </row>
    <row r="16" spans="1:14" s="584" customFormat="1" ht="19.5" customHeight="1">
      <c r="A16" s="26">
        <v>1.999</v>
      </c>
      <c r="B16" s="559">
        <v>0</v>
      </c>
      <c r="C16" s="86">
        <v>502000</v>
      </c>
      <c r="D16" s="560">
        <f t="shared" si="0"/>
        <v>502000</v>
      </c>
      <c r="E16" s="559">
        <v>0</v>
      </c>
      <c r="F16" s="86">
        <v>0</v>
      </c>
      <c r="G16" s="560">
        <f>+E16+F16</f>
        <v>0</v>
      </c>
      <c r="H16" s="566">
        <f t="shared" si="1"/>
        <v>0</v>
      </c>
      <c r="I16" s="87">
        <f t="shared" si="1"/>
        <v>502000</v>
      </c>
      <c r="J16" s="567">
        <f>H16+I16</f>
        <v>502000</v>
      </c>
      <c r="K16" s="668"/>
      <c r="L16" s="669"/>
      <c r="M16" s="453"/>
      <c r="N16" s="94"/>
    </row>
    <row r="17" spans="1:14" ht="19.5" customHeight="1">
      <c r="A17" s="96" t="s">
        <v>106</v>
      </c>
      <c r="B17" s="559">
        <v>0</v>
      </c>
      <c r="C17" s="86">
        <v>543000</v>
      </c>
      <c r="D17" s="560">
        <f t="shared" si="0"/>
        <v>543000</v>
      </c>
      <c r="E17" s="559">
        <v>0</v>
      </c>
      <c r="F17" s="86">
        <v>0</v>
      </c>
      <c r="G17" s="560">
        <f t="shared" si="3"/>
        <v>0</v>
      </c>
      <c r="H17" s="566">
        <f t="shared" si="1"/>
        <v>0</v>
      </c>
      <c r="I17" s="87">
        <f t="shared" si="1"/>
        <v>543000</v>
      </c>
      <c r="J17" s="567">
        <f t="shared" si="2"/>
        <v>543000</v>
      </c>
      <c r="K17" s="668"/>
      <c r="L17" s="669"/>
      <c r="M17" s="453"/>
      <c r="N17" s="94"/>
    </row>
    <row r="18" spans="1:14" ht="19.5" customHeight="1">
      <c r="A18" s="96" t="s">
        <v>107</v>
      </c>
      <c r="B18" s="559">
        <v>0</v>
      </c>
      <c r="C18" s="86">
        <v>0</v>
      </c>
      <c r="D18" s="560">
        <f t="shared" si="0"/>
        <v>0</v>
      </c>
      <c r="E18" s="559">
        <v>0</v>
      </c>
      <c r="F18" s="86">
        <v>50682</v>
      </c>
      <c r="G18" s="560">
        <f t="shared" si="3"/>
        <v>50682</v>
      </c>
      <c r="H18" s="566">
        <f t="shared" si="1"/>
        <v>0</v>
      </c>
      <c r="I18" s="87">
        <f t="shared" si="1"/>
        <v>-50682</v>
      </c>
      <c r="J18" s="567">
        <f>H18+I18</f>
        <v>-50682</v>
      </c>
      <c r="K18" s="668"/>
      <c r="L18" s="669"/>
      <c r="M18" s="453" t="s">
        <v>631</v>
      </c>
      <c r="N18" s="94">
        <v>38980</v>
      </c>
    </row>
    <row r="19" spans="1:14" ht="20.25" customHeight="1">
      <c r="A19" s="2083" t="s">
        <v>108</v>
      </c>
      <c r="B19" s="2084">
        <f>SUM(B12:B18)</f>
        <v>0</v>
      </c>
      <c r="C19" s="2085">
        <f aca="true" t="shared" si="4" ref="C19:J19">SUM(C12:C18)</f>
        <v>5332000</v>
      </c>
      <c r="D19" s="2086">
        <f t="shared" si="4"/>
        <v>5332000</v>
      </c>
      <c r="E19" s="2084">
        <f t="shared" si="4"/>
        <v>0</v>
      </c>
      <c r="F19" s="2085">
        <f t="shared" si="4"/>
        <v>50682</v>
      </c>
      <c r="G19" s="2086">
        <f t="shared" si="4"/>
        <v>50682</v>
      </c>
      <c r="H19" s="2084">
        <f t="shared" si="4"/>
        <v>0</v>
      </c>
      <c r="I19" s="2085">
        <f t="shared" si="4"/>
        <v>5281318</v>
      </c>
      <c r="J19" s="2087">
        <f t="shared" si="4"/>
        <v>5281318</v>
      </c>
      <c r="K19" s="2084">
        <f>SUM(K12:K18)</f>
        <v>0</v>
      </c>
      <c r="L19" s="2086">
        <f>SUM(L12:L18)</f>
        <v>0</v>
      </c>
      <c r="M19" s="2088"/>
      <c r="N19" s="2089"/>
    </row>
    <row r="20" spans="1:14" ht="19.5" customHeight="1">
      <c r="A20" s="96" t="s">
        <v>109</v>
      </c>
      <c r="B20" s="559">
        <v>5066000</v>
      </c>
      <c r="C20" s="86">
        <v>2545000</v>
      </c>
      <c r="D20" s="560">
        <f>B20+C20</f>
        <v>7611000</v>
      </c>
      <c r="E20" s="559">
        <v>1445332</v>
      </c>
      <c r="F20" s="86">
        <v>869280</v>
      </c>
      <c r="G20" s="560">
        <f t="shared" si="3"/>
        <v>2314612</v>
      </c>
      <c r="H20" s="559">
        <f aca="true" t="shared" si="5" ref="H20:I29">B20-E20</f>
        <v>3620668</v>
      </c>
      <c r="I20" s="559">
        <f t="shared" si="5"/>
        <v>1675720</v>
      </c>
      <c r="J20" s="1004">
        <f aca="true" t="shared" si="6" ref="J20:J29">H20+I20</f>
        <v>5296388</v>
      </c>
      <c r="K20" s="668"/>
      <c r="L20" s="669"/>
      <c r="M20" s="453" t="s">
        <v>632</v>
      </c>
      <c r="N20" s="94">
        <v>38980</v>
      </c>
    </row>
    <row r="21" spans="1:14" ht="19.5" customHeight="1">
      <c r="A21" s="96" t="s">
        <v>110</v>
      </c>
      <c r="B21" s="559">
        <v>5685000</v>
      </c>
      <c r="C21" s="86">
        <v>2794000</v>
      </c>
      <c r="D21" s="560">
        <f aca="true" t="shared" si="7" ref="D21:D29">B21+C21</f>
        <v>8479000</v>
      </c>
      <c r="E21" s="559">
        <v>0</v>
      </c>
      <c r="F21" s="86">
        <v>0</v>
      </c>
      <c r="G21" s="560">
        <f t="shared" si="3"/>
        <v>0</v>
      </c>
      <c r="H21" s="559">
        <f t="shared" si="5"/>
        <v>5685000</v>
      </c>
      <c r="I21" s="559">
        <f t="shared" si="5"/>
        <v>2794000</v>
      </c>
      <c r="J21" s="1004">
        <f t="shared" si="6"/>
        <v>8479000</v>
      </c>
      <c r="K21" s="668"/>
      <c r="L21" s="669"/>
      <c r="M21" s="453"/>
      <c r="N21" s="94"/>
    </row>
    <row r="22" spans="1:14" ht="27.75" customHeight="1">
      <c r="A22" s="674" t="s">
        <v>140</v>
      </c>
      <c r="B22" s="559">
        <v>5373000</v>
      </c>
      <c r="C22" s="86">
        <v>1804000</v>
      </c>
      <c r="D22" s="560">
        <f t="shared" si="7"/>
        <v>7177000</v>
      </c>
      <c r="E22" s="559">
        <v>1530600</v>
      </c>
      <c r="F22" s="86">
        <v>284322</v>
      </c>
      <c r="G22" s="560">
        <f t="shared" si="3"/>
        <v>1814922</v>
      </c>
      <c r="H22" s="559">
        <f t="shared" si="5"/>
        <v>3842400</v>
      </c>
      <c r="I22" s="559">
        <f>C22-F22</f>
        <v>1519678</v>
      </c>
      <c r="J22" s="1004">
        <f t="shared" si="6"/>
        <v>5362078</v>
      </c>
      <c r="K22" s="668"/>
      <c r="L22" s="669"/>
      <c r="M22" s="453" t="s">
        <v>68</v>
      </c>
      <c r="N22" s="94">
        <v>41039</v>
      </c>
    </row>
    <row r="23" spans="1:14" ht="19.5" customHeight="1">
      <c r="A23" s="674" t="s">
        <v>141</v>
      </c>
      <c r="B23" s="559">
        <v>11222000</v>
      </c>
      <c r="C23" s="86">
        <v>1890000</v>
      </c>
      <c r="D23" s="560">
        <f t="shared" si="7"/>
        <v>13112000</v>
      </c>
      <c r="E23" s="559">
        <v>7450250</v>
      </c>
      <c r="F23" s="86">
        <v>1370070</v>
      </c>
      <c r="G23" s="560">
        <f t="shared" si="3"/>
        <v>8820320</v>
      </c>
      <c r="H23" s="559">
        <f t="shared" si="5"/>
        <v>3771750</v>
      </c>
      <c r="I23" s="559">
        <f t="shared" si="5"/>
        <v>519930</v>
      </c>
      <c r="J23" s="1004">
        <f>H23+I23</f>
        <v>4291680</v>
      </c>
      <c r="K23" s="668"/>
      <c r="L23" s="669"/>
      <c r="M23" s="453" t="s">
        <v>69</v>
      </c>
      <c r="N23" s="94">
        <v>41039</v>
      </c>
    </row>
    <row r="24" spans="1:14" ht="19.5" customHeight="1">
      <c r="A24" s="674">
        <v>2006</v>
      </c>
      <c r="B24" s="559">
        <v>10615000</v>
      </c>
      <c r="C24" s="86">
        <v>2027000</v>
      </c>
      <c r="D24" s="560">
        <f t="shared" si="7"/>
        <v>12642000</v>
      </c>
      <c r="E24" s="559">
        <v>9737994</v>
      </c>
      <c r="F24" s="86">
        <v>1865323</v>
      </c>
      <c r="G24" s="560">
        <f t="shared" si="3"/>
        <v>11603317</v>
      </c>
      <c r="H24" s="559">
        <f t="shared" si="5"/>
        <v>877006</v>
      </c>
      <c r="I24" s="559">
        <f t="shared" si="5"/>
        <v>161677</v>
      </c>
      <c r="J24" s="1004">
        <f t="shared" si="6"/>
        <v>1038683</v>
      </c>
      <c r="K24" s="668"/>
      <c r="L24" s="669"/>
      <c r="M24" s="453" t="s">
        <v>70</v>
      </c>
      <c r="N24" s="94">
        <v>41039</v>
      </c>
    </row>
    <row r="25" spans="1:14" ht="19.5" customHeight="1">
      <c r="A25" s="674">
        <v>2007</v>
      </c>
      <c r="B25" s="559">
        <v>10682636</v>
      </c>
      <c r="C25" s="86">
        <v>2265040</v>
      </c>
      <c r="D25" s="560">
        <f t="shared" si="7"/>
        <v>12947676</v>
      </c>
      <c r="E25" s="559">
        <v>9644268</v>
      </c>
      <c r="F25" s="86">
        <v>2242560</v>
      </c>
      <c r="G25" s="560">
        <f t="shared" si="3"/>
        <v>11886828</v>
      </c>
      <c r="H25" s="559">
        <f t="shared" si="5"/>
        <v>1038368</v>
      </c>
      <c r="I25" s="559">
        <f t="shared" si="5"/>
        <v>22480</v>
      </c>
      <c r="J25" s="1004">
        <f t="shared" si="6"/>
        <v>1060848</v>
      </c>
      <c r="K25" s="668"/>
      <c r="L25" s="669"/>
      <c r="M25" s="453" t="s">
        <v>71</v>
      </c>
      <c r="N25" s="94">
        <v>41039</v>
      </c>
    </row>
    <row r="26" spans="1:14" ht="19.5" customHeight="1">
      <c r="A26" s="674">
        <v>2008</v>
      </c>
      <c r="B26" s="559">
        <v>10346066</v>
      </c>
      <c r="C26" s="86">
        <v>0</v>
      </c>
      <c r="D26" s="560">
        <f t="shared" si="7"/>
        <v>10346066</v>
      </c>
      <c r="E26" s="559">
        <v>11068980</v>
      </c>
      <c r="F26" s="86">
        <v>0</v>
      </c>
      <c r="G26" s="560">
        <f t="shared" si="3"/>
        <v>11068980</v>
      </c>
      <c r="H26" s="559">
        <f t="shared" si="5"/>
        <v>-722914</v>
      </c>
      <c r="I26" s="559">
        <f t="shared" si="5"/>
        <v>0</v>
      </c>
      <c r="J26" s="1004">
        <f t="shared" si="6"/>
        <v>-722914</v>
      </c>
      <c r="K26" s="668"/>
      <c r="L26" s="669">
        <v>1904050</v>
      </c>
      <c r="M26" s="453" t="s">
        <v>72</v>
      </c>
      <c r="N26" s="94">
        <v>41039</v>
      </c>
    </row>
    <row r="27" spans="1:14" ht="19.5" customHeight="1">
      <c r="A27" s="674">
        <v>2009</v>
      </c>
      <c r="B27" s="559">
        <v>15344784</v>
      </c>
      <c r="C27" s="86">
        <v>0</v>
      </c>
      <c r="D27" s="560">
        <f t="shared" si="7"/>
        <v>15344784</v>
      </c>
      <c r="E27" s="559">
        <v>13344539</v>
      </c>
      <c r="F27" s="86">
        <v>0</v>
      </c>
      <c r="G27" s="560">
        <f t="shared" si="3"/>
        <v>13344539</v>
      </c>
      <c r="H27" s="559">
        <f t="shared" si="5"/>
        <v>2000245</v>
      </c>
      <c r="I27" s="559">
        <f t="shared" si="5"/>
        <v>0</v>
      </c>
      <c r="J27" s="1004">
        <f t="shared" si="6"/>
        <v>2000245</v>
      </c>
      <c r="K27" s="668"/>
      <c r="L27" s="669"/>
      <c r="M27" s="453" t="s">
        <v>73</v>
      </c>
      <c r="N27" s="94">
        <v>41039</v>
      </c>
    </row>
    <row r="28" spans="1:14" ht="19.5" customHeight="1">
      <c r="A28" s="674">
        <v>2010</v>
      </c>
      <c r="B28" s="559">
        <v>15012776</v>
      </c>
      <c r="C28" s="86">
        <v>0</v>
      </c>
      <c r="D28" s="560">
        <f t="shared" si="7"/>
        <v>15012776</v>
      </c>
      <c r="E28" s="559">
        <v>15917897</v>
      </c>
      <c r="F28" s="86">
        <v>0</v>
      </c>
      <c r="G28" s="560">
        <f t="shared" si="3"/>
        <v>15917897</v>
      </c>
      <c r="H28" s="559">
        <f t="shared" si="5"/>
        <v>-905121</v>
      </c>
      <c r="I28" s="559">
        <f t="shared" si="5"/>
        <v>0</v>
      </c>
      <c r="J28" s="1004">
        <f t="shared" si="6"/>
        <v>-905121</v>
      </c>
      <c r="K28" s="668"/>
      <c r="L28" s="669"/>
      <c r="M28" s="453" t="s">
        <v>74</v>
      </c>
      <c r="N28" s="94">
        <v>41039</v>
      </c>
    </row>
    <row r="29" spans="1:14" ht="26.25" customHeight="1" thickBot="1">
      <c r="A29" s="425">
        <v>2011</v>
      </c>
      <c r="B29" s="562">
        <v>10568355</v>
      </c>
      <c r="C29" s="215"/>
      <c r="D29" s="563">
        <f t="shared" si="7"/>
        <v>10568355</v>
      </c>
      <c r="E29" s="562">
        <v>16531840</v>
      </c>
      <c r="F29" s="215">
        <v>0</v>
      </c>
      <c r="G29" s="563">
        <f t="shared" si="3"/>
        <v>16531840</v>
      </c>
      <c r="H29" s="562">
        <f t="shared" si="5"/>
        <v>-5963485</v>
      </c>
      <c r="I29" s="562">
        <v>0</v>
      </c>
      <c r="J29" s="2090">
        <f t="shared" si="6"/>
        <v>-5963485</v>
      </c>
      <c r="K29" s="671"/>
      <c r="L29" s="672"/>
      <c r="M29" s="2182" t="s">
        <v>75</v>
      </c>
      <c r="N29" s="2173"/>
    </row>
    <row r="30" spans="1:14" ht="26.25" customHeight="1" thickBot="1">
      <c r="A30" s="131" t="s">
        <v>979</v>
      </c>
      <c r="B30" s="2091">
        <f>+B22+B23+B24+B25+B26+B27+B28+B29</f>
        <v>89164617</v>
      </c>
      <c r="C30" s="2091">
        <f aca="true" t="shared" si="8" ref="C30:I30">+C22+C23+C24+C25+C26+C27+C28+C29</f>
        <v>7986040</v>
      </c>
      <c r="D30" s="2091">
        <f t="shared" si="8"/>
        <v>97150657</v>
      </c>
      <c r="E30" s="2091">
        <f t="shared" si="8"/>
        <v>85226368</v>
      </c>
      <c r="F30" s="2091">
        <f t="shared" si="8"/>
        <v>5762275</v>
      </c>
      <c r="G30" s="2091">
        <f t="shared" si="8"/>
        <v>90988643</v>
      </c>
      <c r="H30" s="2091">
        <f t="shared" si="8"/>
        <v>3938249</v>
      </c>
      <c r="I30" s="2091">
        <f t="shared" si="8"/>
        <v>2223765</v>
      </c>
      <c r="J30" s="2091">
        <f>+J22+J23+J24+J25+J26+J27+J28+J29</f>
        <v>6162014</v>
      </c>
      <c r="K30" s="2092"/>
      <c r="L30" s="2093"/>
      <c r="M30" s="2094"/>
      <c r="N30" s="1484"/>
    </row>
    <row r="31" spans="1:14" ht="20.25" customHeight="1" thickBot="1">
      <c r="A31" s="131" t="s">
        <v>100</v>
      </c>
      <c r="B31" s="673">
        <f>+B19+B30</f>
        <v>89164617</v>
      </c>
      <c r="C31" s="673">
        <f aca="true" t="shared" si="9" ref="C31:J31">+C19+C30</f>
        <v>13318040</v>
      </c>
      <c r="D31" s="673">
        <f t="shared" si="9"/>
        <v>102482657</v>
      </c>
      <c r="E31" s="673">
        <f t="shared" si="9"/>
        <v>85226368</v>
      </c>
      <c r="F31" s="673">
        <f t="shared" si="9"/>
        <v>5812957</v>
      </c>
      <c r="G31" s="673">
        <f t="shared" si="9"/>
        <v>91039325</v>
      </c>
      <c r="H31" s="673">
        <f t="shared" si="9"/>
        <v>3938249</v>
      </c>
      <c r="I31" s="673">
        <f t="shared" si="9"/>
        <v>7505083</v>
      </c>
      <c r="J31" s="673">
        <f t="shared" si="9"/>
        <v>11443332</v>
      </c>
      <c r="K31" s="673">
        <f>SUM(K19:K28)</f>
        <v>0</v>
      </c>
      <c r="L31" s="530">
        <f>SUM(L19:L28)</f>
        <v>1904050</v>
      </c>
      <c r="M31" s="673"/>
      <c r="N31" s="530"/>
    </row>
    <row r="32" spans="1:14" ht="14.25" customHeight="1">
      <c r="A32" s="498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440"/>
      <c r="N32" s="440"/>
    </row>
    <row r="33" spans="1:14" ht="15">
      <c r="A33" s="498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268"/>
      <c r="N33" s="268"/>
    </row>
    <row r="34" spans="1:14" ht="15">
      <c r="A34" s="498"/>
      <c r="B34" s="46" t="s">
        <v>1060</v>
      </c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268"/>
      <c r="N34" s="268"/>
    </row>
    <row r="35" spans="1:14" ht="15">
      <c r="A35" s="498"/>
      <c r="B35" s="46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268"/>
      <c r="N35" s="268"/>
    </row>
    <row r="36" spans="1:14" ht="15">
      <c r="A36" s="498"/>
      <c r="B36" s="46"/>
      <c r="C36" s="46"/>
      <c r="D36" s="46"/>
      <c r="E36" s="46"/>
      <c r="F36" s="46"/>
      <c r="G36" s="46"/>
      <c r="H36" s="46"/>
      <c r="I36" s="46"/>
      <c r="J36" s="59"/>
      <c r="K36" s="46"/>
      <c r="L36" s="46"/>
      <c r="M36" s="268"/>
      <c r="N36" s="268"/>
    </row>
    <row r="37" spans="1:14" ht="15">
      <c r="A37" s="498"/>
      <c r="C37" s="46"/>
      <c r="D37" s="46"/>
      <c r="E37" s="46"/>
      <c r="F37" s="46"/>
      <c r="G37" s="46"/>
      <c r="H37" s="46"/>
      <c r="I37" s="46"/>
      <c r="J37" s="59"/>
      <c r="K37" s="46"/>
      <c r="L37" s="46"/>
      <c r="M37" s="268"/>
      <c r="N37" s="268"/>
    </row>
    <row r="38" spans="2:11" ht="15">
      <c r="B38" s="67" t="s">
        <v>111</v>
      </c>
      <c r="C38" s="47" t="s">
        <v>1061</v>
      </c>
      <c r="D38" s="47"/>
      <c r="E38" s="268"/>
      <c r="F38" s="268"/>
      <c r="G38" s="268"/>
      <c r="H38" s="508"/>
      <c r="I38" s="62" t="s">
        <v>112</v>
      </c>
      <c r="J38" s="64" t="s">
        <v>1063</v>
      </c>
      <c r="K38" s="46"/>
    </row>
    <row r="39" spans="2:12" ht="15">
      <c r="B39" s="8" t="s">
        <v>627</v>
      </c>
      <c r="C39" s="268"/>
      <c r="D39" s="268"/>
      <c r="E39" s="268"/>
      <c r="F39" s="268"/>
      <c r="G39" s="268"/>
      <c r="H39" s="268"/>
      <c r="I39" s="46"/>
      <c r="J39" s="2174" t="s">
        <v>956</v>
      </c>
      <c r="K39" s="2174"/>
      <c r="L39" s="2174"/>
    </row>
    <row r="40" spans="2:14" ht="15">
      <c r="B40" s="8" t="s">
        <v>1062</v>
      </c>
      <c r="C40" s="268"/>
      <c r="D40" s="268"/>
      <c r="E40" s="268"/>
      <c r="F40" s="268"/>
      <c r="G40" s="268"/>
      <c r="H40" s="268"/>
      <c r="I40" s="46"/>
      <c r="J40" s="46"/>
      <c r="K40" s="46"/>
      <c r="L40" s="60"/>
      <c r="M40" s="268"/>
      <c r="N40" s="268"/>
    </row>
    <row r="41" spans="2:8" ht="14.25">
      <c r="B41" s="8"/>
      <c r="C41" s="8"/>
      <c r="D41" s="8"/>
      <c r="E41" s="50"/>
      <c r="F41" s="8"/>
      <c r="G41" s="8"/>
      <c r="H41" s="8"/>
    </row>
    <row r="43" spans="3:14" ht="15">
      <c r="C43" s="2"/>
      <c r="D43" s="2"/>
      <c r="E43" s="597"/>
      <c r="F43" s="492"/>
      <c r="G43" s="597"/>
      <c r="H43" s="597"/>
      <c r="I43" s="597"/>
      <c r="J43" s="598"/>
      <c r="K43" s="597"/>
      <c r="L43" s="597"/>
      <c r="M43" s="104"/>
      <c r="N43" s="104"/>
    </row>
    <row r="44" spans="2:5" ht="14.25">
      <c r="B44" s="597"/>
      <c r="E44" s="3"/>
    </row>
    <row r="45" ht="14.25">
      <c r="E45" s="3"/>
    </row>
  </sheetData>
  <sheetProtection/>
  <mergeCells count="8">
    <mergeCell ref="M10:N10"/>
    <mergeCell ref="M29:N29"/>
    <mergeCell ref="J39:L39"/>
    <mergeCell ref="A10:A11"/>
    <mergeCell ref="B10:D10"/>
    <mergeCell ref="E10:G10"/>
    <mergeCell ref="H10:J10"/>
    <mergeCell ref="K10:L10"/>
  </mergeCells>
  <printOptions horizontalCentered="1"/>
  <pageMargins left="0.2362204724409449" right="0.5511811023622047" top="0.4724409448818898" bottom="0.5511811023622047" header="0" footer="0"/>
  <pageSetup horizontalDpi="600" verticalDpi="600" orientation="landscape" paperSize="14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4" width="14.28125" style="0" customWidth="1"/>
    <col min="5" max="5" width="16.28125" style="0" customWidth="1"/>
    <col min="6" max="6" width="15.00390625" style="50" customWidth="1"/>
    <col min="7" max="8" width="16.00390625" style="0" customWidth="1"/>
    <col min="9" max="9" width="14.57421875" style="0" customWidth="1"/>
    <col min="10" max="10" width="15.8515625" style="0" customWidth="1"/>
    <col min="11" max="12" width="15.7109375" style="0" customWidth="1"/>
    <col min="13" max="13" width="14.28125" style="53" customWidth="1"/>
  </cols>
  <sheetData>
    <row r="1" spans="1:13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/>
    </row>
    <row r="5" ht="12.75">
      <c r="F5"/>
    </row>
    <row r="6" spans="6:11" ht="12.75">
      <c r="F6"/>
      <c r="J6" t="s">
        <v>196</v>
      </c>
      <c r="K6" t="s">
        <v>200</v>
      </c>
    </row>
    <row r="7" spans="6:11" ht="12.75">
      <c r="F7"/>
      <c r="J7" t="s">
        <v>90</v>
      </c>
      <c r="K7" t="s">
        <v>564</v>
      </c>
    </row>
    <row r="8" spans="6:11" ht="12.75">
      <c r="F8"/>
      <c r="J8" t="s">
        <v>91</v>
      </c>
      <c r="K8" t="s">
        <v>201</v>
      </c>
    </row>
    <row r="9" spans="2:13" s="8" customFormat="1" ht="18.75" thickBot="1">
      <c r="B9" s="9"/>
      <c r="C9" s="10"/>
      <c r="D9" s="11"/>
      <c r="E9" s="11"/>
      <c r="F9" s="9"/>
      <c r="G9" s="12"/>
      <c r="H9" s="12"/>
      <c r="I9" s="9"/>
      <c r="J9" s="9"/>
      <c r="K9" s="9"/>
      <c r="L9" s="9"/>
      <c r="M9" s="54"/>
    </row>
    <row r="10" spans="1:13" ht="19.5" customHeight="1" thickBot="1">
      <c r="A10" s="13" t="s">
        <v>92</v>
      </c>
      <c r="B10" s="14" t="s">
        <v>93</v>
      </c>
      <c r="C10" s="15"/>
      <c r="D10" s="15"/>
      <c r="E10" s="16" t="s">
        <v>94</v>
      </c>
      <c r="F10" s="14"/>
      <c r="G10" s="15"/>
      <c r="H10" s="15" t="s">
        <v>175</v>
      </c>
      <c r="I10" s="16"/>
      <c r="J10" s="14"/>
      <c r="K10" s="15" t="s">
        <v>96</v>
      </c>
      <c r="L10" s="15"/>
      <c r="M10" s="55" t="s">
        <v>980</v>
      </c>
    </row>
    <row r="11" spans="1:13" ht="19.5" customHeight="1" thickBot="1">
      <c r="A11" s="21"/>
      <c r="B11" s="22" t="s">
        <v>981</v>
      </c>
      <c r="C11" s="23" t="s">
        <v>982</v>
      </c>
      <c r="D11" s="116" t="s">
        <v>983</v>
      </c>
      <c r="E11" s="24" t="s">
        <v>981</v>
      </c>
      <c r="F11" s="22" t="s">
        <v>982</v>
      </c>
      <c r="G11" s="23" t="s">
        <v>983</v>
      </c>
      <c r="H11" s="116" t="s">
        <v>981</v>
      </c>
      <c r="I11" s="24" t="s">
        <v>982</v>
      </c>
      <c r="J11" s="22" t="s">
        <v>983</v>
      </c>
      <c r="K11" s="23" t="s">
        <v>981</v>
      </c>
      <c r="L11" s="116" t="s">
        <v>982</v>
      </c>
      <c r="M11" s="56" t="s">
        <v>984</v>
      </c>
    </row>
    <row r="12" spans="1:13" s="32" customFormat="1" ht="19.5" customHeight="1">
      <c r="A12" s="875">
        <v>1995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8">
        <v>0</v>
      </c>
      <c r="K12" s="28"/>
      <c r="L12" s="28"/>
      <c r="M12" s="39"/>
    </row>
    <row r="13" spans="1:13" s="32" customFormat="1" ht="19.5" customHeight="1">
      <c r="A13" s="876">
        <v>1996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8">
        <v>0</v>
      </c>
      <c r="K13" s="28"/>
      <c r="L13" s="28"/>
      <c r="M13" s="39"/>
    </row>
    <row r="14" spans="1:13" s="32" customFormat="1" ht="19.5" customHeight="1">
      <c r="A14" s="876">
        <v>1997</v>
      </c>
      <c r="B14" s="27">
        <v>0</v>
      </c>
      <c r="C14" s="27">
        <v>478000</v>
      </c>
      <c r="D14" s="27">
        <v>478000</v>
      </c>
      <c r="E14" s="27">
        <v>0</v>
      </c>
      <c r="F14" s="27">
        <v>0</v>
      </c>
      <c r="G14" s="27">
        <v>478000</v>
      </c>
      <c r="H14" s="27">
        <v>0</v>
      </c>
      <c r="I14" s="27">
        <v>478000</v>
      </c>
      <c r="J14" s="28">
        <v>478000</v>
      </c>
      <c r="K14" s="28"/>
      <c r="L14" s="28"/>
      <c r="M14" s="39" t="s">
        <v>367</v>
      </c>
    </row>
    <row r="15" spans="1:13" s="32" customFormat="1" ht="19.5" customHeight="1">
      <c r="A15" s="33">
        <v>1.998</v>
      </c>
      <c r="B15" s="27">
        <v>0</v>
      </c>
      <c r="C15" s="27">
        <v>1420000</v>
      </c>
      <c r="D15" s="27">
        <v>1420000</v>
      </c>
      <c r="E15" s="27">
        <v>0</v>
      </c>
      <c r="F15" s="27">
        <v>0</v>
      </c>
      <c r="G15" s="27">
        <v>1420000</v>
      </c>
      <c r="H15" s="27">
        <v>0</v>
      </c>
      <c r="I15" s="27">
        <v>1420000</v>
      </c>
      <c r="J15" s="28">
        <v>1420000</v>
      </c>
      <c r="K15" s="28"/>
      <c r="L15" s="28"/>
      <c r="M15" s="39" t="s">
        <v>367</v>
      </c>
    </row>
    <row r="16" spans="1:13" s="32" customFormat="1" ht="19.5" customHeight="1">
      <c r="A16" s="33">
        <v>1.999</v>
      </c>
      <c r="B16" s="27">
        <v>0</v>
      </c>
      <c r="C16" s="27">
        <v>680000</v>
      </c>
      <c r="D16" s="27">
        <v>680000</v>
      </c>
      <c r="E16" s="27">
        <v>0</v>
      </c>
      <c r="F16" s="27">
        <v>0</v>
      </c>
      <c r="G16" s="27">
        <v>680000</v>
      </c>
      <c r="H16" s="27">
        <v>0</v>
      </c>
      <c r="I16" s="27">
        <v>680000</v>
      </c>
      <c r="J16" s="28">
        <v>680000</v>
      </c>
      <c r="K16" s="28"/>
      <c r="L16" s="28"/>
      <c r="M16" s="39" t="s">
        <v>367</v>
      </c>
    </row>
    <row r="17" spans="1:13" ht="19.5" customHeight="1">
      <c r="A17" s="877">
        <v>2000</v>
      </c>
      <c r="B17" s="27">
        <v>4989000</v>
      </c>
      <c r="C17" s="27">
        <v>4586000</v>
      </c>
      <c r="D17" s="27">
        <v>9575000</v>
      </c>
      <c r="E17" s="27">
        <v>0</v>
      </c>
      <c r="F17" s="27">
        <v>0</v>
      </c>
      <c r="G17" s="27">
        <v>9575000</v>
      </c>
      <c r="H17" s="27">
        <v>4989000</v>
      </c>
      <c r="I17" s="27">
        <v>4586000</v>
      </c>
      <c r="J17" s="28">
        <v>9575000</v>
      </c>
      <c r="K17" s="28"/>
      <c r="L17" s="28"/>
      <c r="M17" s="39" t="s">
        <v>367</v>
      </c>
    </row>
    <row r="18" spans="1:13" ht="19.5" customHeight="1">
      <c r="A18" s="877">
        <v>2001</v>
      </c>
      <c r="B18" s="27">
        <v>0</v>
      </c>
      <c r="C18" s="27">
        <v>817000</v>
      </c>
      <c r="D18" s="27">
        <v>817000</v>
      </c>
      <c r="E18" s="27">
        <v>0</v>
      </c>
      <c r="F18" s="27">
        <v>828256</v>
      </c>
      <c r="G18" s="27">
        <v>-11256</v>
      </c>
      <c r="H18" s="27">
        <v>0</v>
      </c>
      <c r="I18" s="27">
        <v>-11256</v>
      </c>
      <c r="J18" s="28">
        <v>-11256</v>
      </c>
      <c r="K18" s="28"/>
      <c r="L18" s="28"/>
      <c r="M18" s="39" t="s">
        <v>367</v>
      </c>
    </row>
    <row r="19" spans="1:13" ht="19.5" customHeight="1">
      <c r="A19" s="37" t="s">
        <v>108</v>
      </c>
      <c r="B19" s="38">
        <v>4989000</v>
      </c>
      <c r="C19" s="38">
        <v>7981000</v>
      </c>
      <c r="D19" s="38">
        <v>12970000</v>
      </c>
      <c r="E19" s="38">
        <v>0</v>
      </c>
      <c r="F19" s="38">
        <v>828256</v>
      </c>
      <c r="G19" s="38">
        <v>12970000</v>
      </c>
      <c r="H19" s="38">
        <v>4989000</v>
      </c>
      <c r="I19" s="38">
        <v>7981000</v>
      </c>
      <c r="J19" s="38">
        <v>12141744</v>
      </c>
      <c r="K19" s="38">
        <v>0</v>
      </c>
      <c r="L19" s="38">
        <v>0</v>
      </c>
      <c r="M19" s="57"/>
    </row>
    <row r="20" spans="1:13" ht="19.5" customHeight="1">
      <c r="A20" s="877">
        <v>2002</v>
      </c>
      <c r="B20" s="27">
        <v>0</v>
      </c>
      <c r="C20" s="27">
        <v>875000</v>
      </c>
      <c r="D20" s="27">
        <v>875000</v>
      </c>
      <c r="E20" s="27">
        <v>0</v>
      </c>
      <c r="F20" s="27">
        <v>340890</v>
      </c>
      <c r="G20" s="27">
        <v>340890</v>
      </c>
      <c r="H20" s="27">
        <v>0</v>
      </c>
      <c r="I20" s="27">
        <v>534110</v>
      </c>
      <c r="J20" s="28">
        <v>534110</v>
      </c>
      <c r="K20" s="28"/>
      <c r="L20" s="28"/>
      <c r="M20" s="39" t="s">
        <v>367</v>
      </c>
    </row>
    <row r="21" spans="1:13" ht="19.5" customHeight="1">
      <c r="A21" s="877">
        <v>2003</v>
      </c>
      <c r="B21" s="27">
        <v>0</v>
      </c>
      <c r="C21" s="27">
        <v>842000</v>
      </c>
      <c r="D21" s="27">
        <v>842000</v>
      </c>
      <c r="E21" s="27">
        <v>0</v>
      </c>
      <c r="F21" s="27">
        <v>0</v>
      </c>
      <c r="G21" s="27">
        <v>0</v>
      </c>
      <c r="H21" s="27">
        <v>0</v>
      </c>
      <c r="I21" s="27">
        <v>842000</v>
      </c>
      <c r="J21" s="39">
        <v>842000</v>
      </c>
      <c r="K21" s="28"/>
      <c r="L21" s="28"/>
      <c r="M21" s="39" t="s">
        <v>367</v>
      </c>
    </row>
    <row r="22" spans="1:13" ht="19.5" customHeight="1">
      <c r="A22" s="878">
        <v>2004</v>
      </c>
      <c r="B22" s="27">
        <v>0</v>
      </c>
      <c r="C22" s="27">
        <v>0</v>
      </c>
      <c r="D22" s="27">
        <v>0</v>
      </c>
      <c r="E22" s="27">
        <v>0</v>
      </c>
      <c r="F22" s="27">
        <v>722880</v>
      </c>
      <c r="G22" s="27">
        <v>722880</v>
      </c>
      <c r="H22" s="27">
        <v>0</v>
      </c>
      <c r="I22" s="27">
        <v>-722880</v>
      </c>
      <c r="J22" s="39">
        <v>-722880</v>
      </c>
      <c r="K22" s="28"/>
      <c r="L22" s="28"/>
      <c r="M22" s="39" t="s">
        <v>367</v>
      </c>
    </row>
    <row r="23" spans="1:13" ht="19.5" customHeight="1">
      <c r="A23" s="878">
        <v>2005</v>
      </c>
      <c r="B23" s="27">
        <v>0</v>
      </c>
      <c r="C23" s="27">
        <v>1605000</v>
      </c>
      <c r="D23" s="27">
        <v>1605000</v>
      </c>
      <c r="E23" s="27">
        <v>0</v>
      </c>
      <c r="F23" s="27">
        <v>1138536</v>
      </c>
      <c r="G23" s="27">
        <v>1138536</v>
      </c>
      <c r="H23" s="27">
        <v>0</v>
      </c>
      <c r="I23" s="27">
        <v>466464</v>
      </c>
      <c r="J23" s="39">
        <v>466464</v>
      </c>
      <c r="K23" s="28"/>
      <c r="L23" s="28"/>
      <c r="M23" s="39" t="s">
        <v>367</v>
      </c>
    </row>
    <row r="24" spans="1:13" ht="19.5" customHeight="1">
      <c r="A24" s="894">
        <v>2006</v>
      </c>
      <c r="B24" s="27">
        <v>0</v>
      </c>
      <c r="C24" s="27">
        <v>1700000</v>
      </c>
      <c r="D24" s="27">
        <v>1700000</v>
      </c>
      <c r="E24" s="27">
        <v>0</v>
      </c>
      <c r="F24" s="27">
        <v>1609128</v>
      </c>
      <c r="G24" s="27">
        <v>1609128</v>
      </c>
      <c r="H24" s="27">
        <v>0</v>
      </c>
      <c r="I24" s="27">
        <v>90872</v>
      </c>
      <c r="J24" s="39">
        <v>90872</v>
      </c>
      <c r="K24" s="28"/>
      <c r="L24" s="28"/>
      <c r="M24" s="39" t="s">
        <v>367</v>
      </c>
    </row>
    <row r="25" spans="1:13" ht="19.5" customHeight="1">
      <c r="A25" s="894">
        <v>2007</v>
      </c>
      <c r="B25" s="27">
        <v>0</v>
      </c>
      <c r="C25" s="27">
        <v>1776839</v>
      </c>
      <c r="D25" s="27">
        <v>1776839</v>
      </c>
      <c r="E25" s="27">
        <v>0</v>
      </c>
      <c r="F25" s="27">
        <v>0</v>
      </c>
      <c r="G25" s="27">
        <v>0</v>
      </c>
      <c r="H25" s="27">
        <v>0</v>
      </c>
      <c r="I25" s="27">
        <v>1776839</v>
      </c>
      <c r="J25" s="39">
        <v>1776839</v>
      </c>
      <c r="K25" s="28"/>
      <c r="L25" s="28"/>
      <c r="M25" s="39" t="s">
        <v>367</v>
      </c>
    </row>
    <row r="26" spans="1:13" ht="19.5" customHeight="1">
      <c r="A26" s="851">
        <v>2008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39">
        <v>0</v>
      </c>
      <c r="K26" s="28"/>
      <c r="L26" s="28"/>
      <c r="M26" s="39"/>
    </row>
    <row r="27" spans="1:13" ht="19.5" customHeight="1">
      <c r="A27" s="851">
        <v>2009</v>
      </c>
      <c r="B27" s="27">
        <v>1482592</v>
      </c>
      <c r="C27" s="27">
        <v>0</v>
      </c>
      <c r="D27" s="27">
        <v>1482592</v>
      </c>
      <c r="E27" s="27">
        <v>1640733</v>
      </c>
      <c r="F27" s="27">
        <v>0</v>
      </c>
      <c r="G27" s="27">
        <v>1640733</v>
      </c>
      <c r="H27" s="27">
        <v>-158141</v>
      </c>
      <c r="I27" s="27">
        <v>0</v>
      </c>
      <c r="J27" s="39">
        <v>-158141</v>
      </c>
      <c r="K27" s="28"/>
      <c r="L27" s="28"/>
      <c r="M27" s="39" t="s">
        <v>367</v>
      </c>
    </row>
    <row r="28" spans="1:13" ht="20.25" customHeight="1">
      <c r="A28" s="895">
        <v>2010</v>
      </c>
      <c r="B28" s="896">
        <v>3024488</v>
      </c>
      <c r="C28" s="896">
        <v>0</v>
      </c>
      <c r="D28" s="896">
        <v>3024488</v>
      </c>
      <c r="E28" s="896">
        <v>2793650</v>
      </c>
      <c r="F28" s="896">
        <v>0</v>
      </c>
      <c r="G28" s="896">
        <v>2793650</v>
      </c>
      <c r="H28" s="896">
        <v>230838</v>
      </c>
      <c r="I28" s="896">
        <v>0</v>
      </c>
      <c r="J28" s="896">
        <v>230838</v>
      </c>
      <c r="K28" s="896"/>
      <c r="L28" s="896"/>
      <c r="M28" s="897" t="s">
        <v>367</v>
      </c>
    </row>
    <row r="29" spans="1:13" ht="15">
      <c r="A29" s="367" t="s">
        <v>976</v>
      </c>
      <c r="B29" s="168">
        <v>4507080</v>
      </c>
      <c r="C29" s="168">
        <v>6798839</v>
      </c>
      <c r="D29" s="168">
        <v>11305919</v>
      </c>
      <c r="E29" s="168">
        <v>4434383</v>
      </c>
      <c r="F29" s="168">
        <v>3811434</v>
      </c>
      <c r="G29" s="168">
        <v>8245817</v>
      </c>
      <c r="H29" s="168">
        <v>72697</v>
      </c>
      <c r="I29" s="168">
        <v>2987405</v>
      </c>
      <c r="J29" s="168">
        <v>3060102</v>
      </c>
      <c r="K29" s="168"/>
      <c r="L29" s="168"/>
      <c r="M29" s="374"/>
    </row>
    <row r="30" spans="1:13" ht="15">
      <c r="A30" s="367" t="s">
        <v>537</v>
      </c>
      <c r="B30" s="168">
        <v>9496080</v>
      </c>
      <c r="C30" s="168">
        <v>14779839</v>
      </c>
      <c r="D30" s="168">
        <v>24275919</v>
      </c>
      <c r="E30" s="168">
        <v>4434383</v>
      </c>
      <c r="F30" s="168">
        <v>4639690</v>
      </c>
      <c r="G30" s="168">
        <v>21215817</v>
      </c>
      <c r="H30" s="168">
        <v>5061697</v>
      </c>
      <c r="I30" s="168">
        <v>10968405</v>
      </c>
      <c r="J30" s="168">
        <v>15201846</v>
      </c>
      <c r="K30" s="168">
        <v>0</v>
      </c>
      <c r="L30" s="168">
        <v>0</v>
      </c>
      <c r="M30" s="374"/>
    </row>
    <row r="31" spans="1:13" ht="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9"/>
    </row>
    <row r="32" spans="1:13" ht="15">
      <c r="A32" s="45"/>
      <c r="B32" s="46" t="s">
        <v>582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9"/>
    </row>
    <row r="33" spans="1:13" ht="15">
      <c r="A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59"/>
    </row>
    <row r="34" spans="2:13" ht="15">
      <c r="B34" s="66"/>
      <c r="C34" s="47"/>
      <c r="D34" s="47"/>
      <c r="E34" s="47"/>
      <c r="F34" s="48"/>
      <c r="G34" s="48"/>
      <c r="H34" s="48"/>
      <c r="I34" s="49"/>
      <c r="J34" s="62" t="s">
        <v>354</v>
      </c>
      <c r="K34" s="63"/>
      <c r="L34" s="63"/>
      <c r="M34" s="64"/>
    </row>
    <row r="35" spans="2:13" ht="12.75">
      <c r="B35" t="s">
        <v>111</v>
      </c>
      <c r="C35" s="49" t="s">
        <v>1015</v>
      </c>
      <c r="D35" s="49"/>
      <c r="E35" s="49"/>
      <c r="F35" s="49"/>
      <c r="G35" s="49"/>
      <c r="H35" s="49"/>
      <c r="I35" s="49"/>
      <c r="J35" s="49"/>
      <c r="K35" s="49"/>
      <c r="L35" s="49" t="s">
        <v>113</v>
      </c>
      <c r="M35" s="49"/>
    </row>
    <row r="36" spans="2:13" ht="12.75">
      <c r="B36" t="s">
        <v>565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ht="12.75">
      <c r="H37" t="s">
        <v>991</v>
      </c>
    </row>
    <row r="39" spans="2:13" ht="18">
      <c r="B39" s="51"/>
      <c r="C39" s="4"/>
      <c r="D39" s="4"/>
      <c r="E39" s="4"/>
      <c r="F39" s="51"/>
      <c r="G39" s="12"/>
      <c r="H39" s="12"/>
      <c r="I39" s="51"/>
      <c r="J39" s="51"/>
      <c r="K39" s="51"/>
      <c r="L39" s="51"/>
      <c r="M39" s="61"/>
    </row>
    <row r="40" ht="12.75">
      <c r="F40"/>
    </row>
    <row r="41" ht="12.75">
      <c r="F41"/>
    </row>
  </sheetData>
  <sheetProtection/>
  <printOptions horizontalCentered="1"/>
  <pageMargins left="0.75" right="0.75" top="1.1811023622047245" bottom="1" header="0" footer="0"/>
  <pageSetup horizontalDpi="600" verticalDpi="600" orientation="landscape" paperSize="14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C22">
      <selection activeCell="G39" sqref="G38:G39"/>
    </sheetView>
  </sheetViews>
  <sheetFormatPr defaultColWidth="11.421875" defaultRowHeight="12.75"/>
  <cols>
    <col min="1" max="1" width="23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126" customWidth="1"/>
    <col min="9" max="9" width="15.7109375" style="1126" customWidth="1"/>
    <col min="10" max="10" width="14.28125" style="1127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125"/>
      <c r="I1" s="1125"/>
      <c r="J1" s="1125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125"/>
      <c r="I2" s="1125"/>
      <c r="J2" s="1125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125"/>
      <c r="I3" s="1125"/>
      <c r="J3" s="1125"/>
      <c r="K3" s="1"/>
      <c r="L3" s="1"/>
      <c r="M3" s="1"/>
      <c r="N3" s="1"/>
    </row>
    <row r="4" ht="12.75">
      <c r="E4"/>
    </row>
    <row r="5" spans="5:12" ht="15.75">
      <c r="E5"/>
      <c r="K5" s="5" t="s">
        <v>196</v>
      </c>
      <c r="L5" s="70" t="s">
        <v>202</v>
      </c>
    </row>
    <row r="6" spans="5:12" ht="15.75">
      <c r="E6"/>
      <c r="K6" s="7" t="s">
        <v>90</v>
      </c>
      <c r="L6" s="68" t="s">
        <v>654</v>
      </c>
    </row>
    <row r="7" spans="5:12" ht="15.75">
      <c r="E7"/>
      <c r="K7" s="7" t="s">
        <v>91</v>
      </c>
      <c r="L7" s="68" t="s">
        <v>203</v>
      </c>
    </row>
    <row r="8" spans="2:14" s="8" customFormat="1" ht="18.75" thickBot="1">
      <c r="B8" s="9"/>
      <c r="C8" s="10"/>
      <c r="D8" s="11"/>
      <c r="E8" s="9"/>
      <c r="F8" s="12"/>
      <c r="G8" s="9"/>
      <c r="H8" s="1128"/>
      <c r="I8" s="1128"/>
      <c r="J8" s="1129"/>
      <c r="K8" s="9"/>
      <c r="L8" s="9"/>
      <c r="M8" s="9"/>
      <c r="N8" s="9"/>
    </row>
    <row r="9" spans="1:14" ht="19.5" customHeight="1" thickBot="1">
      <c r="A9" s="13" t="s">
        <v>92</v>
      </c>
      <c r="B9" s="14" t="s">
        <v>93</v>
      </c>
      <c r="C9" s="15"/>
      <c r="D9" s="16"/>
      <c r="E9" s="14" t="s">
        <v>94</v>
      </c>
      <c r="F9" s="15"/>
      <c r="G9" s="16"/>
      <c r="H9" s="1130" t="s">
        <v>175</v>
      </c>
      <c r="I9" s="1131"/>
      <c r="J9" s="1132"/>
      <c r="K9" s="17" t="s">
        <v>96</v>
      </c>
      <c r="L9" s="18"/>
      <c r="M9" s="19" t="s">
        <v>97</v>
      </c>
      <c r="N9" s="20"/>
    </row>
    <row r="10" spans="1:14" ht="19.5" customHeight="1" thickBot="1">
      <c r="A10" s="21"/>
      <c r="B10" s="22" t="s">
        <v>98</v>
      </c>
      <c r="C10" s="23" t="s">
        <v>99</v>
      </c>
      <c r="D10" s="24" t="s">
        <v>100</v>
      </c>
      <c r="E10" s="22" t="s">
        <v>98</v>
      </c>
      <c r="F10" s="23" t="s">
        <v>99</v>
      </c>
      <c r="G10" s="24" t="s">
        <v>100</v>
      </c>
      <c r="H10" s="1133" t="s">
        <v>98</v>
      </c>
      <c r="I10" s="1134" t="s">
        <v>99</v>
      </c>
      <c r="J10" s="1135" t="s">
        <v>100</v>
      </c>
      <c r="K10" s="25" t="s">
        <v>98</v>
      </c>
      <c r="L10" s="25" t="s">
        <v>99</v>
      </c>
      <c r="M10" s="25" t="s">
        <v>101</v>
      </c>
      <c r="N10" s="24" t="s">
        <v>102</v>
      </c>
    </row>
    <row r="11" spans="1:14" s="32" customFormat="1" ht="19.5" customHeight="1">
      <c r="A11" s="26" t="s">
        <v>103</v>
      </c>
      <c r="B11" s="27">
        <v>10243000</v>
      </c>
      <c r="C11" s="27">
        <v>2820000</v>
      </c>
      <c r="D11" s="27">
        <f aca="true" t="shared" si="0" ref="D11:D17">B11+C11</f>
        <v>13063000</v>
      </c>
      <c r="E11" s="27">
        <v>10243000</v>
      </c>
      <c r="F11" s="27">
        <v>0</v>
      </c>
      <c r="G11" s="27">
        <f>+E11+F11</f>
        <v>10243000</v>
      </c>
      <c r="H11" s="1136">
        <f aca="true" t="shared" si="1" ref="H11:I17">B11-E11</f>
        <v>0</v>
      </c>
      <c r="I11" s="1136">
        <f t="shared" si="1"/>
        <v>2820000</v>
      </c>
      <c r="J11" s="1137">
        <f aca="true" t="shared" si="2" ref="J11:J16">H11+I11</f>
        <v>2820000</v>
      </c>
      <c r="K11" s="29">
        <v>11921978</v>
      </c>
      <c r="L11" s="29"/>
      <c r="M11" s="30"/>
      <c r="N11" s="31"/>
    </row>
    <row r="12" spans="1:14" s="32" customFormat="1" ht="19.5" customHeight="1">
      <c r="A12" s="33" t="s">
        <v>104</v>
      </c>
      <c r="B12" s="27">
        <v>6439000</v>
      </c>
      <c r="C12" s="27">
        <v>9054000</v>
      </c>
      <c r="D12" s="27">
        <f t="shared" si="0"/>
        <v>15493000</v>
      </c>
      <c r="E12" s="27">
        <v>6439000</v>
      </c>
      <c r="F12" s="27">
        <v>1090468</v>
      </c>
      <c r="G12" s="27">
        <f aca="true" t="shared" si="3" ref="G12:G24">E12+F12</f>
        <v>7529468</v>
      </c>
      <c r="H12" s="1136">
        <f t="shared" si="1"/>
        <v>0</v>
      </c>
      <c r="I12" s="1136">
        <f t="shared" si="1"/>
        <v>7963532</v>
      </c>
      <c r="J12" s="1137">
        <f t="shared" si="2"/>
        <v>7963532</v>
      </c>
      <c r="K12" s="29">
        <v>44029784</v>
      </c>
      <c r="L12" s="29"/>
      <c r="M12" s="34"/>
      <c r="N12" s="31"/>
    </row>
    <row r="13" spans="1:14" s="32" customFormat="1" ht="19.5" customHeight="1">
      <c r="A13" s="33" t="s">
        <v>105</v>
      </c>
      <c r="B13" s="27">
        <v>6501000</v>
      </c>
      <c r="C13" s="27">
        <v>9482000</v>
      </c>
      <c r="D13" s="27">
        <f t="shared" si="0"/>
        <v>15983000</v>
      </c>
      <c r="E13" s="27">
        <v>6501000</v>
      </c>
      <c r="F13" s="27">
        <v>5244962</v>
      </c>
      <c r="G13" s="27">
        <f t="shared" si="3"/>
        <v>11745962</v>
      </c>
      <c r="H13" s="1136">
        <f t="shared" si="1"/>
        <v>0</v>
      </c>
      <c r="I13" s="1136">
        <f t="shared" si="1"/>
        <v>4237038</v>
      </c>
      <c r="J13" s="1137">
        <f t="shared" si="2"/>
        <v>4237038</v>
      </c>
      <c r="K13" s="29">
        <v>40811550</v>
      </c>
      <c r="L13" s="29"/>
      <c r="M13" s="34"/>
      <c r="N13" s="31"/>
    </row>
    <row r="14" spans="1:14" s="32" customFormat="1" ht="19.5" customHeight="1">
      <c r="A14" s="33">
        <v>1.998</v>
      </c>
      <c r="B14" s="27">
        <v>7702000</v>
      </c>
      <c r="C14" s="27">
        <v>8794000</v>
      </c>
      <c r="D14" s="27">
        <f t="shared" si="0"/>
        <v>16496000</v>
      </c>
      <c r="E14" s="27">
        <v>7702000</v>
      </c>
      <c r="F14" s="27">
        <v>7758659</v>
      </c>
      <c r="G14" s="27">
        <f>+E14+F14</f>
        <v>15460659</v>
      </c>
      <c r="H14" s="1136">
        <f t="shared" si="1"/>
        <v>0</v>
      </c>
      <c r="I14" s="1136">
        <f t="shared" si="1"/>
        <v>1035341</v>
      </c>
      <c r="J14" s="1137">
        <f>H14+I14</f>
        <v>1035341</v>
      </c>
      <c r="K14" s="29">
        <v>4371344</v>
      </c>
      <c r="L14" s="29"/>
      <c r="M14" s="30"/>
      <c r="N14" s="31"/>
    </row>
    <row r="15" spans="1:14" s="32" customFormat="1" ht="19.5" customHeight="1">
      <c r="A15" s="33">
        <v>1.999</v>
      </c>
      <c r="B15" s="27">
        <v>8794000</v>
      </c>
      <c r="C15" s="27">
        <v>9833000</v>
      </c>
      <c r="D15" s="27">
        <f t="shared" si="0"/>
        <v>18627000</v>
      </c>
      <c r="E15" s="27">
        <v>8794000</v>
      </c>
      <c r="F15" s="27">
        <v>9808580</v>
      </c>
      <c r="G15" s="27">
        <f>+E15+F15</f>
        <v>18602580</v>
      </c>
      <c r="H15" s="1136">
        <f t="shared" si="1"/>
        <v>0</v>
      </c>
      <c r="I15" s="1136">
        <f t="shared" si="1"/>
        <v>24420</v>
      </c>
      <c r="J15" s="1137">
        <f>H15+I15</f>
        <v>24420</v>
      </c>
      <c r="K15" s="29">
        <v>10715102</v>
      </c>
      <c r="L15" s="29"/>
      <c r="M15" s="34"/>
      <c r="N15" s="31"/>
    </row>
    <row r="16" spans="1:14" ht="19.5" customHeight="1">
      <c r="A16" s="35" t="s">
        <v>106</v>
      </c>
      <c r="B16" s="27">
        <v>10253000</v>
      </c>
      <c r="C16" s="27">
        <v>13695000</v>
      </c>
      <c r="D16" s="27">
        <f t="shared" si="0"/>
        <v>23948000</v>
      </c>
      <c r="E16" s="27">
        <v>10253000</v>
      </c>
      <c r="F16" s="27">
        <v>17719962</v>
      </c>
      <c r="G16" s="27">
        <f t="shared" si="3"/>
        <v>27972962</v>
      </c>
      <c r="H16" s="1136">
        <f t="shared" si="1"/>
        <v>0</v>
      </c>
      <c r="I16" s="1136">
        <f t="shared" si="1"/>
        <v>-4024962</v>
      </c>
      <c r="J16" s="1137">
        <f t="shared" si="2"/>
        <v>-4024962</v>
      </c>
      <c r="K16" s="29">
        <v>32946521</v>
      </c>
      <c r="L16" s="29"/>
      <c r="M16" s="34"/>
      <c r="N16" s="31"/>
    </row>
    <row r="17" spans="1:14" ht="19.5" customHeight="1">
      <c r="A17" s="35" t="s">
        <v>107</v>
      </c>
      <c r="B17" s="27">
        <v>9002000</v>
      </c>
      <c r="C17" s="27">
        <v>14311000</v>
      </c>
      <c r="D17" s="27">
        <f t="shared" si="0"/>
        <v>23313000</v>
      </c>
      <c r="E17" s="27">
        <v>9002000</v>
      </c>
      <c r="F17" s="27">
        <v>24139264</v>
      </c>
      <c r="G17" s="27">
        <f t="shared" si="3"/>
        <v>33141264</v>
      </c>
      <c r="H17" s="1136">
        <f t="shared" si="1"/>
        <v>0</v>
      </c>
      <c r="I17" s="1136">
        <f t="shared" si="1"/>
        <v>-9828264</v>
      </c>
      <c r="J17" s="1137">
        <f>H17+I17</f>
        <v>-9828264</v>
      </c>
      <c r="K17" s="29">
        <v>20227173</v>
      </c>
      <c r="L17" s="29"/>
      <c r="M17" s="34"/>
      <c r="N17" s="36"/>
    </row>
    <row r="18" spans="1:14" ht="19.5" customHeight="1">
      <c r="A18" s="37" t="s">
        <v>108</v>
      </c>
      <c r="B18" s="38">
        <f>SUM(B11:B17)</f>
        <v>58934000</v>
      </c>
      <c r="C18" s="38">
        <f aca="true" t="shared" si="4" ref="C18:J18">SUM(C11:C17)</f>
        <v>67989000</v>
      </c>
      <c r="D18" s="38">
        <f t="shared" si="4"/>
        <v>126923000</v>
      </c>
      <c r="E18" s="38">
        <f t="shared" si="4"/>
        <v>58934000</v>
      </c>
      <c r="F18" s="38">
        <f t="shared" si="4"/>
        <v>65761895</v>
      </c>
      <c r="G18" s="38">
        <f t="shared" si="4"/>
        <v>124695895</v>
      </c>
      <c r="H18" s="1138">
        <f t="shared" si="4"/>
        <v>0</v>
      </c>
      <c r="I18" s="1138">
        <f t="shared" si="4"/>
        <v>2227105</v>
      </c>
      <c r="J18" s="1139">
        <f t="shared" si="4"/>
        <v>2227105</v>
      </c>
      <c r="K18" s="38">
        <f>SUM(K11:K17)</f>
        <v>165023452</v>
      </c>
      <c r="L18" s="38">
        <f>SUM(L11:L17)</f>
        <v>0</v>
      </c>
      <c r="M18" s="34"/>
      <c r="N18" s="36"/>
    </row>
    <row r="19" spans="1:14" ht="19.5" customHeight="1">
      <c r="A19" s="35" t="s">
        <v>109</v>
      </c>
      <c r="B19" s="27">
        <v>13091000</v>
      </c>
      <c r="C19" s="27">
        <v>15232000</v>
      </c>
      <c r="D19" s="27">
        <f aca="true" t="shared" si="5" ref="D19:D24">B19+C19</f>
        <v>28323000</v>
      </c>
      <c r="E19" s="27">
        <v>13091000</v>
      </c>
      <c r="F19" s="27">
        <v>17459105</v>
      </c>
      <c r="G19" s="27">
        <f t="shared" si="3"/>
        <v>30550105</v>
      </c>
      <c r="H19" s="1136">
        <f aca="true" t="shared" si="6" ref="H19:I24">B19-E19</f>
        <v>0</v>
      </c>
      <c r="I19" s="1136">
        <f t="shared" si="6"/>
        <v>-2227105</v>
      </c>
      <c r="J19" s="1137">
        <f aca="true" t="shared" si="7" ref="J19:J24">H19+I19</f>
        <v>-2227105</v>
      </c>
      <c r="K19" s="29">
        <v>9105488</v>
      </c>
      <c r="L19" s="29">
        <v>5074183</v>
      </c>
      <c r="M19" s="175" t="s">
        <v>385</v>
      </c>
      <c r="N19" s="36">
        <v>38988</v>
      </c>
    </row>
    <row r="20" spans="1:14" ht="19.5" customHeight="1">
      <c r="A20" s="35" t="s">
        <v>110</v>
      </c>
      <c r="B20" s="27">
        <v>14879000</v>
      </c>
      <c r="C20" s="27">
        <v>16094000</v>
      </c>
      <c r="D20" s="27">
        <f t="shared" si="5"/>
        <v>30973000</v>
      </c>
      <c r="E20" s="27">
        <v>12500354</v>
      </c>
      <c r="F20" s="27">
        <v>9986795</v>
      </c>
      <c r="G20" s="27">
        <f t="shared" si="3"/>
        <v>22487149</v>
      </c>
      <c r="H20" s="1137">
        <f t="shared" si="6"/>
        <v>2378646</v>
      </c>
      <c r="I20" s="1136">
        <f t="shared" si="6"/>
        <v>6107205</v>
      </c>
      <c r="J20" s="1137">
        <f t="shared" si="7"/>
        <v>8485851</v>
      </c>
      <c r="K20" s="29"/>
      <c r="L20" s="29"/>
      <c r="M20" s="175" t="s">
        <v>386</v>
      </c>
      <c r="N20" s="36">
        <v>38988</v>
      </c>
    </row>
    <row r="21" spans="1:14" ht="19.5" customHeight="1">
      <c r="A21" s="65" t="s">
        <v>140</v>
      </c>
      <c r="B21" s="27">
        <v>100622000</v>
      </c>
      <c r="C21" s="27">
        <v>14193000</v>
      </c>
      <c r="D21" s="27">
        <f t="shared" si="5"/>
        <v>114815000</v>
      </c>
      <c r="E21" s="27">
        <v>73713784</v>
      </c>
      <c r="F21" s="27">
        <v>16104000</v>
      </c>
      <c r="G21" s="27">
        <f>E21+F21</f>
        <v>89817784</v>
      </c>
      <c r="H21" s="1137">
        <f t="shared" si="6"/>
        <v>26908216</v>
      </c>
      <c r="I21" s="1136">
        <f t="shared" si="6"/>
        <v>-1911000</v>
      </c>
      <c r="J21" s="1137">
        <f t="shared" si="7"/>
        <v>24997216</v>
      </c>
      <c r="K21" s="29"/>
      <c r="L21" s="29"/>
      <c r="M21" s="175" t="s">
        <v>387</v>
      </c>
      <c r="N21" s="36">
        <v>38988</v>
      </c>
    </row>
    <row r="22" spans="1:14" ht="19.5" customHeight="1">
      <c r="A22" s="65" t="s">
        <v>141</v>
      </c>
      <c r="B22" s="27">
        <v>9585000</v>
      </c>
      <c r="C22" s="27">
        <v>9701000</v>
      </c>
      <c r="D22" s="27">
        <f t="shared" si="5"/>
        <v>19286000</v>
      </c>
      <c r="E22" s="27">
        <v>21039030</v>
      </c>
      <c r="F22" s="27">
        <v>13897205</v>
      </c>
      <c r="G22" s="27">
        <f t="shared" si="3"/>
        <v>34936235</v>
      </c>
      <c r="H22" s="1137">
        <f t="shared" si="6"/>
        <v>-11454030</v>
      </c>
      <c r="I22" s="1136">
        <f t="shared" si="6"/>
        <v>-4196205</v>
      </c>
      <c r="J22" s="1137">
        <f t="shared" si="7"/>
        <v>-15650235</v>
      </c>
      <c r="K22" s="29"/>
      <c r="L22" s="29">
        <v>4966109</v>
      </c>
      <c r="M22" s="175" t="s">
        <v>388</v>
      </c>
      <c r="N22" s="36">
        <v>38988</v>
      </c>
    </row>
    <row r="23" spans="1:14" ht="19.5" customHeight="1">
      <c r="A23" s="65" t="s">
        <v>348</v>
      </c>
      <c r="B23" s="130">
        <v>8623000</v>
      </c>
      <c r="C23" s="27">
        <v>10319000</v>
      </c>
      <c r="D23" s="27">
        <f t="shared" si="5"/>
        <v>18942000</v>
      </c>
      <c r="E23" s="27">
        <v>7585764</v>
      </c>
      <c r="F23" s="27">
        <v>10319000</v>
      </c>
      <c r="G23" s="27">
        <f t="shared" si="3"/>
        <v>17904764</v>
      </c>
      <c r="H23" s="1137">
        <f t="shared" si="6"/>
        <v>1037236</v>
      </c>
      <c r="I23" s="1136">
        <f t="shared" si="6"/>
        <v>0</v>
      </c>
      <c r="J23" s="1137">
        <f t="shared" si="7"/>
        <v>1037236</v>
      </c>
      <c r="K23" s="29"/>
      <c r="L23" s="29">
        <v>33096</v>
      </c>
      <c r="M23" s="175" t="s">
        <v>389</v>
      </c>
      <c r="N23" s="36">
        <v>39680</v>
      </c>
    </row>
    <row r="24" spans="1:14" ht="19.5" customHeight="1" thickBot="1">
      <c r="A24" s="65" t="s">
        <v>356</v>
      </c>
      <c r="B24" s="130">
        <v>11008106</v>
      </c>
      <c r="C24" s="27">
        <v>11837855</v>
      </c>
      <c r="D24" s="27">
        <f t="shared" si="5"/>
        <v>22845961</v>
      </c>
      <c r="E24" s="27">
        <v>9591086</v>
      </c>
      <c r="F24" s="27">
        <v>11837855</v>
      </c>
      <c r="G24" s="27">
        <f t="shared" si="3"/>
        <v>21428941</v>
      </c>
      <c r="H24" s="1137">
        <f t="shared" si="6"/>
        <v>1417020</v>
      </c>
      <c r="I24" s="1136">
        <f t="shared" si="6"/>
        <v>0</v>
      </c>
      <c r="J24" s="1137">
        <f t="shared" si="7"/>
        <v>1417020</v>
      </c>
      <c r="K24" s="29"/>
      <c r="L24" s="29">
        <v>1707949</v>
      </c>
      <c r="M24" s="175" t="s">
        <v>390</v>
      </c>
      <c r="N24" s="36">
        <v>39680</v>
      </c>
    </row>
    <row r="25" spans="1:14" ht="19.5" customHeight="1">
      <c r="A25" s="394" t="s">
        <v>391</v>
      </c>
      <c r="B25" s="183">
        <v>11901769</v>
      </c>
      <c r="C25" s="139">
        <v>7113275</v>
      </c>
      <c r="D25" s="139">
        <f>SUM(B25:C25)</f>
        <v>19015044</v>
      </c>
      <c r="E25" s="139">
        <v>11901769</v>
      </c>
      <c r="F25" s="139">
        <v>5650045</v>
      </c>
      <c r="G25" s="139">
        <f>SUM(E25:F25)</f>
        <v>17551814</v>
      </c>
      <c r="H25" s="1140">
        <f>+B25-E25</f>
        <v>0</v>
      </c>
      <c r="I25" s="1141">
        <f>+C25-F25</f>
        <v>1463230</v>
      </c>
      <c r="J25" s="1140">
        <f>SUM(H25:I25)</f>
        <v>1463230</v>
      </c>
      <c r="K25" s="142">
        <v>12666524</v>
      </c>
      <c r="L25" s="142"/>
      <c r="M25" s="92" t="s">
        <v>656</v>
      </c>
      <c r="N25" s="380">
        <v>40298</v>
      </c>
    </row>
    <row r="26" spans="1:14" ht="19.5" customHeight="1">
      <c r="A26" s="377" t="s">
        <v>392</v>
      </c>
      <c r="B26" s="27">
        <v>27007774</v>
      </c>
      <c r="C26" s="27">
        <v>0</v>
      </c>
      <c r="D26" s="27">
        <f>SUM(B26:C26)</f>
        <v>27007774</v>
      </c>
      <c r="E26" s="27">
        <v>16125686</v>
      </c>
      <c r="F26" s="27">
        <v>0</v>
      </c>
      <c r="G26" s="27">
        <f>SUM(E26:F26)</f>
        <v>16125686</v>
      </c>
      <c r="H26" s="1137">
        <f>+B26-E26</f>
        <v>10882088</v>
      </c>
      <c r="I26" s="1136">
        <v>0</v>
      </c>
      <c r="J26" s="1137">
        <f>SUM(H26:I26)</f>
        <v>10882088</v>
      </c>
      <c r="K26" s="29"/>
      <c r="L26" s="29"/>
      <c r="M26" s="92" t="s">
        <v>657</v>
      </c>
      <c r="N26" s="380">
        <v>40298</v>
      </c>
    </row>
    <row r="27" spans="1:14" ht="19.5" customHeight="1">
      <c r="A27" s="377" t="s">
        <v>655</v>
      </c>
      <c r="B27" s="27">
        <v>26369104</v>
      </c>
      <c r="C27" s="27">
        <v>0</v>
      </c>
      <c r="D27" s="27">
        <f>SUM(B27:C27)</f>
        <v>26369104</v>
      </c>
      <c r="E27" s="27">
        <v>20239472</v>
      </c>
      <c r="F27" s="27">
        <v>0</v>
      </c>
      <c r="G27" s="27">
        <f>SUM(E27:F27)</f>
        <v>20239472</v>
      </c>
      <c r="H27" s="1137">
        <f>+B27-E27</f>
        <v>6129632</v>
      </c>
      <c r="I27" s="1136">
        <v>0</v>
      </c>
      <c r="J27" s="1137">
        <f>SUM(H27:I27)</f>
        <v>6129632</v>
      </c>
      <c r="K27" s="29"/>
      <c r="L27" s="29"/>
      <c r="M27" s="2172" t="s">
        <v>367</v>
      </c>
      <c r="N27" s="2265"/>
    </row>
    <row r="28" spans="1:14" ht="19.5" customHeight="1">
      <c r="A28" s="994" t="s">
        <v>108</v>
      </c>
      <c r="B28" s="896">
        <f>SUM(B19:B27)</f>
        <v>223086753</v>
      </c>
      <c r="C28" s="896">
        <f aca="true" t="shared" si="8" ref="C28:M28">SUM(C19:C27)</f>
        <v>84490130</v>
      </c>
      <c r="D28" s="896">
        <f t="shared" si="8"/>
        <v>307576883</v>
      </c>
      <c r="E28" s="896">
        <f t="shared" si="8"/>
        <v>185787945</v>
      </c>
      <c r="F28" s="896">
        <f t="shared" si="8"/>
        <v>85254005</v>
      </c>
      <c r="G28" s="896">
        <f t="shared" si="8"/>
        <v>271041950</v>
      </c>
      <c r="H28" s="1142">
        <f t="shared" si="8"/>
        <v>37298808</v>
      </c>
      <c r="I28" s="1142">
        <f t="shared" si="8"/>
        <v>-763875</v>
      </c>
      <c r="J28" s="1142">
        <f t="shared" si="8"/>
        <v>36534933</v>
      </c>
      <c r="K28" s="896">
        <f t="shared" si="8"/>
        <v>21772012</v>
      </c>
      <c r="L28" s="896">
        <f t="shared" si="8"/>
        <v>11781337</v>
      </c>
      <c r="M28" s="896">
        <f t="shared" si="8"/>
        <v>0</v>
      </c>
      <c r="N28" s="842"/>
    </row>
    <row r="29" spans="1:14" ht="20.25" customHeight="1" thickBot="1">
      <c r="A29" s="375" t="s">
        <v>393</v>
      </c>
      <c r="B29" s="201">
        <f>SUM(B18:B27)</f>
        <v>282020753</v>
      </c>
      <c r="C29" s="201">
        <f aca="true" t="shared" si="9" ref="C29:L29">SUM(C18:C27)</f>
        <v>152479130</v>
      </c>
      <c r="D29" s="201">
        <f t="shared" si="9"/>
        <v>434499883</v>
      </c>
      <c r="E29" s="201">
        <f t="shared" si="9"/>
        <v>244721945</v>
      </c>
      <c r="F29" s="201">
        <f t="shared" si="9"/>
        <v>151015900</v>
      </c>
      <c r="G29" s="201">
        <f t="shared" si="9"/>
        <v>395737845</v>
      </c>
      <c r="H29" s="1143">
        <f t="shared" si="9"/>
        <v>37298808</v>
      </c>
      <c r="I29" s="1143">
        <f t="shared" si="9"/>
        <v>1463230</v>
      </c>
      <c r="J29" s="1143">
        <f t="shared" si="9"/>
        <v>38762038</v>
      </c>
      <c r="K29" s="201">
        <f t="shared" si="9"/>
        <v>186795464</v>
      </c>
      <c r="L29" s="201">
        <f t="shared" si="9"/>
        <v>11781337</v>
      </c>
      <c r="M29" s="201"/>
      <c r="N29" s="202"/>
    </row>
    <row r="30" spans="1:14" ht="15">
      <c r="A30" s="45"/>
      <c r="B30" s="46"/>
      <c r="C30" s="46"/>
      <c r="D30" s="46"/>
      <c r="E30" s="46"/>
      <c r="F30" s="46"/>
      <c r="G30" s="46"/>
      <c r="H30" s="1144"/>
      <c r="I30" s="1144"/>
      <c r="J30" s="1145"/>
      <c r="K30" s="46"/>
      <c r="L30" s="46"/>
      <c r="M30" s="46"/>
      <c r="N30" s="46"/>
    </row>
    <row r="31" spans="1:14" ht="15">
      <c r="A31" s="45"/>
      <c r="B31" s="46"/>
      <c r="C31" s="46"/>
      <c r="D31" s="46"/>
      <c r="E31" s="46"/>
      <c r="F31" s="46"/>
      <c r="G31" s="46"/>
      <c r="H31" s="1144"/>
      <c r="I31" s="1144"/>
      <c r="J31" s="1145"/>
      <c r="K31" s="46"/>
      <c r="L31" s="46"/>
      <c r="M31" s="46"/>
      <c r="N31" s="46"/>
    </row>
    <row r="32" spans="1:14" ht="15">
      <c r="A32" s="45"/>
      <c r="C32" s="46"/>
      <c r="D32" s="46"/>
      <c r="E32" s="46"/>
      <c r="F32" s="46"/>
      <c r="G32" s="46"/>
      <c r="H32" s="1144"/>
      <c r="I32" s="1144"/>
      <c r="J32" s="1145"/>
      <c r="K32" s="46"/>
      <c r="L32" s="46"/>
      <c r="M32" s="46"/>
      <c r="N32" s="46"/>
    </row>
    <row r="33" spans="2:11" ht="15">
      <c r="B33" s="66" t="s">
        <v>111</v>
      </c>
      <c r="C33" s="47" t="s">
        <v>660</v>
      </c>
      <c r="D33" s="47"/>
      <c r="E33" s="48"/>
      <c r="F33" s="48"/>
      <c r="G33" s="49"/>
      <c r="H33" s="1146"/>
      <c r="I33" s="1147" t="s">
        <v>112</v>
      </c>
      <c r="J33" s="1148" t="s">
        <v>354</v>
      </c>
      <c r="K33" s="49"/>
    </row>
    <row r="34" spans="2:12" ht="15">
      <c r="B34" s="8" t="s">
        <v>658</v>
      </c>
      <c r="C34" s="49"/>
      <c r="D34" s="49"/>
      <c r="E34" s="49"/>
      <c r="F34" s="49"/>
      <c r="G34" s="49"/>
      <c r="H34" s="1149"/>
      <c r="I34" s="1149"/>
      <c r="J34" s="1149"/>
      <c r="K34" s="49"/>
      <c r="L34" s="60" t="s">
        <v>113</v>
      </c>
    </row>
    <row r="35" spans="2:14" ht="15">
      <c r="B35" s="8" t="s">
        <v>659</v>
      </c>
      <c r="C35" s="49"/>
      <c r="D35" s="49"/>
      <c r="E35" s="49"/>
      <c r="F35" s="49"/>
      <c r="G35" s="49"/>
      <c r="H35" s="1149"/>
      <c r="I35" s="1149"/>
      <c r="J35" s="1149"/>
      <c r="K35" s="49"/>
      <c r="L35" s="60"/>
      <c r="M35" s="49"/>
      <c r="N35" s="49"/>
    </row>
    <row r="38" spans="2:14" ht="18">
      <c r="B38" s="51"/>
      <c r="C38" s="4"/>
      <c r="D38" s="4"/>
      <c r="E38" s="51"/>
      <c r="F38" s="12"/>
      <c r="G38" s="51"/>
      <c r="H38" s="1150"/>
      <c r="I38" s="1150"/>
      <c r="J38" s="1151"/>
      <c r="K38" s="51"/>
      <c r="L38" s="51"/>
      <c r="M38" s="51"/>
      <c r="N38" s="51"/>
    </row>
    <row r="39" ht="12.75">
      <c r="E39"/>
    </row>
    <row r="40" ht="12.75">
      <c r="E40"/>
    </row>
  </sheetData>
  <sheetProtection/>
  <mergeCells count="1">
    <mergeCell ref="M27:N27"/>
  </mergeCells>
  <printOptions horizontalCentered="1" verticalCentered="1"/>
  <pageMargins left="0.35433070866141736" right="0.75" top="1" bottom="1" header="0" footer="0"/>
  <pageSetup horizontalDpi="600" verticalDpi="600" orientation="landscape" paperSize="14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C1">
      <selection activeCell="A1" sqref="A1"/>
    </sheetView>
  </sheetViews>
  <sheetFormatPr defaultColWidth="11.421875" defaultRowHeight="12.75"/>
  <cols>
    <col min="1" max="1" width="10.28125" style="0" hidden="1" customWidth="1"/>
    <col min="2" max="2" width="16.8515625" style="0" hidden="1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6" s="3" customFormat="1" ht="15" customHeight="1">
      <c r="A1" s="1" t="s">
        <v>86</v>
      </c>
      <c r="B1" s="2"/>
      <c r="C1" s="1" t="s">
        <v>86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 t="s">
        <v>87</v>
      </c>
      <c r="B2" s="4"/>
      <c r="C2" s="1" t="s">
        <v>87</v>
      </c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 t="s">
        <v>88</v>
      </c>
      <c r="B3" s="4"/>
      <c r="C3" s="1" t="s">
        <v>88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>
      <c r="B4" s="1"/>
      <c r="D4" s="1"/>
      <c r="E4" s="1"/>
      <c r="F4" s="1"/>
      <c r="G4" s="1"/>
      <c r="H4" s="1"/>
      <c r="I4" s="1"/>
      <c r="J4" s="1"/>
      <c r="K4" s="1"/>
      <c r="L4" s="52"/>
      <c r="M4" s="1"/>
      <c r="N4" s="1"/>
      <c r="O4" s="1"/>
      <c r="P4" s="1"/>
    </row>
    <row r="5" spans="5:12" ht="12.75">
      <c r="E5"/>
      <c r="J5"/>
      <c r="L5" s="53"/>
    </row>
    <row r="6" spans="5:13" ht="15.75">
      <c r="E6"/>
      <c r="J6"/>
      <c r="L6" s="5" t="s">
        <v>196</v>
      </c>
      <c r="M6" s="68" t="s">
        <v>1016</v>
      </c>
    </row>
    <row r="7" spans="5:13" ht="15.75">
      <c r="E7"/>
      <c r="J7"/>
      <c r="L7" s="7" t="s">
        <v>90</v>
      </c>
      <c r="M7" s="362">
        <v>891280001</v>
      </c>
    </row>
    <row r="8" spans="5:13" ht="15.75">
      <c r="E8"/>
      <c r="J8"/>
      <c r="L8" s="7" t="s">
        <v>91</v>
      </c>
      <c r="M8" s="6" t="s">
        <v>213</v>
      </c>
    </row>
    <row r="9" spans="2:16" s="8" customFormat="1" ht="18.75" thickBot="1">
      <c r="B9" s="9"/>
      <c r="D9" s="9"/>
      <c r="E9" s="10"/>
      <c r="F9" s="11"/>
      <c r="G9" s="9"/>
      <c r="H9" s="12"/>
      <c r="I9" s="9"/>
      <c r="J9" s="9"/>
      <c r="K9" s="9"/>
      <c r="L9" s="54"/>
      <c r="M9" s="9"/>
      <c r="N9" s="9"/>
      <c r="O9" s="9"/>
      <c r="P9" s="9"/>
    </row>
    <row r="10" spans="1:16" ht="19.5" customHeight="1" thickBot="1">
      <c r="A10" s="13" t="s">
        <v>92</v>
      </c>
      <c r="B10" s="14" t="s">
        <v>93</v>
      </c>
      <c r="C10" s="13" t="s">
        <v>92</v>
      </c>
      <c r="D10" s="900" t="s">
        <v>93</v>
      </c>
      <c r="E10" s="901"/>
      <c r="F10" s="902"/>
      <c r="G10" s="900" t="s">
        <v>94</v>
      </c>
      <c r="H10" s="901"/>
      <c r="I10" s="902"/>
      <c r="J10" s="900" t="s">
        <v>175</v>
      </c>
      <c r="K10" s="901"/>
      <c r="L10" s="903"/>
      <c r="M10" s="904" t="s">
        <v>96</v>
      </c>
      <c r="N10" s="687"/>
      <c r="O10" s="653" t="s">
        <v>97</v>
      </c>
      <c r="P10" s="599"/>
    </row>
    <row r="11" spans="1:16" ht="19.5" customHeight="1" thickBot="1">
      <c r="A11" s="21"/>
      <c r="B11" s="22" t="s">
        <v>98</v>
      </c>
      <c r="C11" s="21"/>
      <c r="D11" s="22" t="s">
        <v>98</v>
      </c>
      <c r="E11" s="23" t="s">
        <v>99</v>
      </c>
      <c r="F11" s="24" t="s">
        <v>100</v>
      </c>
      <c r="G11" s="22" t="s">
        <v>98</v>
      </c>
      <c r="H11" s="23" t="s">
        <v>99</v>
      </c>
      <c r="I11" s="24" t="s">
        <v>100</v>
      </c>
      <c r="J11" s="22" t="s">
        <v>98</v>
      </c>
      <c r="K11" s="23" t="s">
        <v>99</v>
      </c>
      <c r="L11" s="56" t="s">
        <v>100</v>
      </c>
      <c r="M11" s="25" t="s">
        <v>98</v>
      </c>
      <c r="N11" s="25" t="s">
        <v>99</v>
      </c>
      <c r="O11" s="25" t="s">
        <v>101</v>
      </c>
      <c r="P11" s="24" t="s">
        <v>102</v>
      </c>
    </row>
    <row r="12" spans="1:16" s="32" customFormat="1" ht="24.75" customHeight="1">
      <c r="A12" s="26" t="s">
        <v>103</v>
      </c>
      <c r="B12" s="27">
        <v>93501000</v>
      </c>
      <c r="C12" s="26" t="s">
        <v>103</v>
      </c>
      <c r="D12" s="137">
        <v>93501000</v>
      </c>
      <c r="E12" s="137">
        <v>0</v>
      </c>
      <c r="F12" s="137">
        <f aca="true" t="shared" si="0" ref="F12:F29">D12+E12</f>
        <v>93501000</v>
      </c>
      <c r="G12" s="137">
        <v>18400667</v>
      </c>
      <c r="H12" s="137">
        <v>0</v>
      </c>
      <c r="I12" s="137">
        <f>+G12+H12</f>
        <v>18400667</v>
      </c>
      <c r="J12" s="137">
        <f aca="true" t="shared" si="1" ref="J12:K18">D12-G12</f>
        <v>75100333</v>
      </c>
      <c r="K12" s="137">
        <f t="shared" si="1"/>
        <v>0</v>
      </c>
      <c r="L12" s="137">
        <f aca="true" t="shared" si="2" ref="L12:L18">J12+K12</f>
        <v>75100333</v>
      </c>
      <c r="M12" s="137"/>
      <c r="N12" s="137">
        <v>18050399</v>
      </c>
      <c r="O12" s="175" t="s">
        <v>1017</v>
      </c>
      <c r="P12" s="586">
        <v>40703</v>
      </c>
    </row>
    <row r="13" spans="1:16" s="32" customFormat="1" ht="24.75" customHeight="1">
      <c r="A13" s="33" t="s">
        <v>104</v>
      </c>
      <c r="B13" s="27">
        <v>135624000</v>
      </c>
      <c r="C13" s="26" t="s">
        <v>104</v>
      </c>
      <c r="D13" s="137">
        <v>135624000</v>
      </c>
      <c r="E13" s="137">
        <v>37422000</v>
      </c>
      <c r="F13" s="137">
        <f t="shared" si="0"/>
        <v>173046000</v>
      </c>
      <c r="G13" s="137">
        <v>36639912</v>
      </c>
      <c r="H13" s="137">
        <v>37422000</v>
      </c>
      <c r="I13" s="137">
        <f aca="true" t="shared" si="3" ref="I13:I24">G13+H13</f>
        <v>74061912</v>
      </c>
      <c r="J13" s="137">
        <f t="shared" si="1"/>
        <v>98984088</v>
      </c>
      <c r="K13" s="137">
        <f t="shared" si="1"/>
        <v>0</v>
      </c>
      <c r="L13" s="137">
        <f t="shared" si="2"/>
        <v>98984088</v>
      </c>
      <c r="M13" s="137"/>
      <c r="N13" s="137">
        <v>4421004</v>
      </c>
      <c r="O13" s="175" t="s">
        <v>1018</v>
      </c>
      <c r="P13" s="583">
        <v>40415</v>
      </c>
    </row>
    <row r="14" spans="1:16" s="32" customFormat="1" ht="24.75" customHeight="1">
      <c r="A14" s="33" t="s">
        <v>105</v>
      </c>
      <c r="B14" s="27">
        <v>54007000</v>
      </c>
      <c r="C14" s="26" t="s">
        <v>105</v>
      </c>
      <c r="D14" s="137">
        <v>54007000</v>
      </c>
      <c r="E14" s="137">
        <v>47184000</v>
      </c>
      <c r="F14" s="137">
        <f t="shared" si="0"/>
        <v>101191000</v>
      </c>
      <c r="G14" s="137">
        <v>44479779</v>
      </c>
      <c r="H14" s="137">
        <v>47184000</v>
      </c>
      <c r="I14" s="137">
        <f t="shared" si="3"/>
        <v>91663779</v>
      </c>
      <c r="J14" s="137">
        <f t="shared" si="1"/>
        <v>9527221</v>
      </c>
      <c r="K14" s="137">
        <f t="shared" si="1"/>
        <v>0</v>
      </c>
      <c r="L14" s="137">
        <f t="shared" si="2"/>
        <v>9527221</v>
      </c>
      <c r="M14" s="137"/>
      <c r="N14" s="137">
        <v>23380610</v>
      </c>
      <c r="O14" s="175" t="s">
        <v>1019</v>
      </c>
      <c r="P14" s="583">
        <v>40415</v>
      </c>
    </row>
    <row r="15" spans="1:16" s="32" customFormat="1" ht="24.75" customHeight="1">
      <c r="A15" s="33">
        <v>1.998</v>
      </c>
      <c r="B15" s="27">
        <v>47629000</v>
      </c>
      <c r="C15" s="26">
        <v>1.998</v>
      </c>
      <c r="D15" s="137">
        <v>47629000</v>
      </c>
      <c r="E15" s="137">
        <v>91267000</v>
      </c>
      <c r="F15" s="137">
        <f t="shared" si="0"/>
        <v>138896000</v>
      </c>
      <c r="G15" s="137">
        <v>46797165</v>
      </c>
      <c r="H15" s="137">
        <v>88088208</v>
      </c>
      <c r="I15" s="137">
        <f>+G15+H15</f>
        <v>134885373</v>
      </c>
      <c r="J15" s="137">
        <f t="shared" si="1"/>
        <v>831835</v>
      </c>
      <c r="K15" s="137">
        <f t="shared" si="1"/>
        <v>3178792</v>
      </c>
      <c r="L15" s="137">
        <f t="shared" si="2"/>
        <v>4010627</v>
      </c>
      <c r="M15" s="137"/>
      <c r="N15" s="137"/>
      <c r="O15" s="175" t="s">
        <v>1020</v>
      </c>
      <c r="P15" s="583">
        <v>40415</v>
      </c>
    </row>
    <row r="16" spans="1:16" s="32" customFormat="1" ht="24.75" customHeight="1">
      <c r="A16" s="33">
        <v>1.999</v>
      </c>
      <c r="B16" s="27">
        <v>47668000</v>
      </c>
      <c r="C16" s="26">
        <v>1.999</v>
      </c>
      <c r="D16" s="137">
        <v>47668000</v>
      </c>
      <c r="E16" s="137">
        <v>92958000</v>
      </c>
      <c r="F16" s="137">
        <f t="shared" si="0"/>
        <v>140626000</v>
      </c>
      <c r="G16" s="137">
        <v>46015371</v>
      </c>
      <c r="H16" s="137">
        <v>90465909</v>
      </c>
      <c r="I16" s="137">
        <f>+G16+H16</f>
        <v>136481280</v>
      </c>
      <c r="J16" s="137">
        <f t="shared" si="1"/>
        <v>1652629</v>
      </c>
      <c r="K16" s="137">
        <f t="shared" si="1"/>
        <v>2492091</v>
      </c>
      <c r="L16" s="137">
        <f t="shared" si="2"/>
        <v>4144720</v>
      </c>
      <c r="M16" s="137"/>
      <c r="N16" s="137"/>
      <c r="O16" s="175" t="s">
        <v>414</v>
      </c>
      <c r="P16" s="583">
        <v>40151</v>
      </c>
    </row>
    <row r="17" spans="1:16" ht="24.75" customHeight="1">
      <c r="A17" s="35" t="s">
        <v>106</v>
      </c>
      <c r="B17" s="27">
        <v>44315000</v>
      </c>
      <c r="C17" s="26" t="s">
        <v>106</v>
      </c>
      <c r="D17" s="137">
        <v>44315000</v>
      </c>
      <c r="E17" s="137">
        <v>95210000</v>
      </c>
      <c r="F17" s="137">
        <f t="shared" si="0"/>
        <v>139525000</v>
      </c>
      <c r="G17" s="137">
        <v>39837946</v>
      </c>
      <c r="H17" s="137">
        <v>78333008</v>
      </c>
      <c r="I17" s="137">
        <f t="shared" si="3"/>
        <v>118170954</v>
      </c>
      <c r="J17" s="137">
        <f t="shared" si="1"/>
        <v>4477054</v>
      </c>
      <c r="K17" s="137">
        <f t="shared" si="1"/>
        <v>16876992</v>
      </c>
      <c r="L17" s="137">
        <f t="shared" si="2"/>
        <v>21354046</v>
      </c>
      <c r="M17" s="137"/>
      <c r="N17" s="137"/>
      <c r="O17" s="175" t="s">
        <v>1021</v>
      </c>
      <c r="P17" s="586">
        <v>40703</v>
      </c>
    </row>
    <row r="18" spans="1:16" ht="24.75" customHeight="1">
      <c r="A18" s="35" t="s">
        <v>107</v>
      </c>
      <c r="B18" s="27">
        <v>907000</v>
      </c>
      <c r="C18" s="93" t="s">
        <v>107</v>
      </c>
      <c r="D18" s="137">
        <v>907000</v>
      </c>
      <c r="E18" s="137">
        <v>2198000</v>
      </c>
      <c r="F18" s="137">
        <f t="shared" si="0"/>
        <v>3105000</v>
      </c>
      <c r="G18" s="137">
        <v>13155819</v>
      </c>
      <c r="H18" s="137">
        <v>23819267</v>
      </c>
      <c r="I18" s="137">
        <f t="shared" si="3"/>
        <v>36975086</v>
      </c>
      <c r="J18" s="137">
        <f t="shared" si="1"/>
        <v>-12248819</v>
      </c>
      <c r="K18" s="137">
        <f t="shared" si="1"/>
        <v>-21621267</v>
      </c>
      <c r="L18" s="137">
        <f t="shared" si="2"/>
        <v>-33870086</v>
      </c>
      <c r="M18" s="137"/>
      <c r="N18" s="137"/>
      <c r="O18" s="175" t="s">
        <v>1017</v>
      </c>
      <c r="P18" s="586">
        <v>40415</v>
      </c>
    </row>
    <row r="19" spans="1:16" ht="19.5" customHeight="1">
      <c r="A19" s="37" t="s">
        <v>108</v>
      </c>
      <c r="B19" s="38">
        <f>SUM(B12:B18)</f>
        <v>423651000</v>
      </c>
      <c r="C19" s="228" t="s">
        <v>972</v>
      </c>
      <c r="D19" s="38">
        <f>SUM(D12:D18)</f>
        <v>423651000</v>
      </c>
      <c r="E19" s="38">
        <f aca="true" t="shared" si="4" ref="E19:L19">SUM(E12:E18)</f>
        <v>366239000</v>
      </c>
      <c r="F19" s="38">
        <f t="shared" si="4"/>
        <v>789890000</v>
      </c>
      <c r="G19" s="38">
        <f t="shared" si="4"/>
        <v>245326659</v>
      </c>
      <c r="H19" s="38">
        <f t="shared" si="4"/>
        <v>365312392</v>
      </c>
      <c r="I19" s="38">
        <f t="shared" si="4"/>
        <v>610639051</v>
      </c>
      <c r="J19" s="38">
        <f t="shared" si="4"/>
        <v>178324341</v>
      </c>
      <c r="K19" s="38">
        <f t="shared" si="4"/>
        <v>926608</v>
      </c>
      <c r="L19" s="57">
        <f t="shared" si="4"/>
        <v>179250949</v>
      </c>
      <c r="M19" s="38">
        <f>SUM(M12:M18)</f>
        <v>0</v>
      </c>
      <c r="N19" s="38">
        <f>SUM(N12:N18)</f>
        <v>45852013</v>
      </c>
      <c r="O19" s="175"/>
      <c r="P19" s="586"/>
    </row>
    <row r="20" spans="1:16" ht="27" customHeight="1">
      <c r="A20" s="35" t="s">
        <v>109</v>
      </c>
      <c r="B20" s="27">
        <v>0</v>
      </c>
      <c r="C20" s="2314" t="s">
        <v>1022</v>
      </c>
      <c r="D20" s="2315"/>
      <c r="E20" s="2315"/>
      <c r="F20" s="2316"/>
      <c r="G20" s="38">
        <v>178324341</v>
      </c>
      <c r="H20" s="38">
        <v>926608</v>
      </c>
      <c r="I20" s="38">
        <f>G20+H20</f>
        <v>179250949</v>
      </c>
      <c r="J20" s="38">
        <f>D20-G20</f>
        <v>-178324341</v>
      </c>
      <c r="K20" s="38">
        <f>E20-H20</f>
        <v>-926608</v>
      </c>
      <c r="L20" s="38">
        <f>J20+K20</f>
        <v>-179250949</v>
      </c>
      <c r="M20" s="38">
        <v>0</v>
      </c>
      <c r="N20" s="38">
        <v>-45852013</v>
      </c>
      <c r="O20" s="905"/>
      <c r="P20" s="906"/>
    </row>
    <row r="21" spans="1:16" ht="19.5" customHeight="1">
      <c r="A21" s="35" t="s">
        <v>110</v>
      </c>
      <c r="B21" s="27">
        <v>0</v>
      </c>
      <c r="C21" s="93" t="s">
        <v>109</v>
      </c>
      <c r="D21" s="137">
        <v>1008000</v>
      </c>
      <c r="E21" s="137">
        <v>2715000</v>
      </c>
      <c r="F21" s="137">
        <f t="shared" si="0"/>
        <v>3723000</v>
      </c>
      <c r="G21" s="137">
        <v>0</v>
      </c>
      <c r="H21" s="137">
        <v>0</v>
      </c>
      <c r="I21" s="137">
        <f t="shared" si="3"/>
        <v>0</v>
      </c>
      <c r="J21" s="137">
        <f aca="true" t="shared" si="5" ref="J21:K29">D21-G21</f>
        <v>1008000</v>
      </c>
      <c r="K21" s="137">
        <f>E21-H21</f>
        <v>2715000</v>
      </c>
      <c r="L21" s="137">
        <f aca="true" t="shared" si="6" ref="L21:L29">J21+K21</f>
        <v>3723000</v>
      </c>
      <c r="M21" s="137"/>
      <c r="N21" s="137"/>
      <c r="O21" s="175" t="s">
        <v>1023</v>
      </c>
      <c r="P21" s="586">
        <v>40618</v>
      </c>
    </row>
    <row r="22" spans="1:16" ht="19.5" customHeight="1">
      <c r="A22" s="65" t="s">
        <v>140</v>
      </c>
      <c r="B22" s="27">
        <v>0</v>
      </c>
      <c r="C22" s="93" t="s">
        <v>110</v>
      </c>
      <c r="D22" s="137">
        <v>991000</v>
      </c>
      <c r="E22" s="137">
        <v>2469000</v>
      </c>
      <c r="F22" s="137">
        <f t="shared" si="0"/>
        <v>3460000</v>
      </c>
      <c r="G22" s="137">
        <v>799960</v>
      </c>
      <c r="H22" s="137">
        <v>2014567</v>
      </c>
      <c r="I22" s="137">
        <f t="shared" si="3"/>
        <v>2814527</v>
      </c>
      <c r="J22" s="137">
        <f t="shared" si="5"/>
        <v>191040</v>
      </c>
      <c r="K22" s="137">
        <f t="shared" si="5"/>
        <v>454433</v>
      </c>
      <c r="L22" s="137">
        <f t="shared" si="6"/>
        <v>645473</v>
      </c>
      <c r="M22" s="137"/>
      <c r="N22" s="137"/>
      <c r="O22" s="175" t="s">
        <v>1024</v>
      </c>
      <c r="P22" s="586">
        <v>40618</v>
      </c>
    </row>
    <row r="23" spans="1:16" ht="19.5" customHeight="1">
      <c r="A23" s="65" t="s">
        <v>141</v>
      </c>
      <c r="B23" s="27">
        <v>0</v>
      </c>
      <c r="C23" s="96" t="s">
        <v>140</v>
      </c>
      <c r="D23" s="137">
        <v>1217000</v>
      </c>
      <c r="E23" s="137">
        <v>2835000</v>
      </c>
      <c r="F23" s="137">
        <f t="shared" si="0"/>
        <v>4052000</v>
      </c>
      <c r="G23" s="137">
        <v>1150409</v>
      </c>
      <c r="H23" s="137">
        <v>2693735</v>
      </c>
      <c r="I23" s="137">
        <f>G23+H23</f>
        <v>3844144</v>
      </c>
      <c r="J23" s="137">
        <f>D23-G23</f>
        <v>66591</v>
      </c>
      <c r="K23" s="137">
        <f>E23-H23</f>
        <v>141265</v>
      </c>
      <c r="L23" s="137">
        <f t="shared" si="6"/>
        <v>207856</v>
      </c>
      <c r="M23" s="137"/>
      <c r="N23" s="137"/>
      <c r="O23" s="175" t="s">
        <v>1025</v>
      </c>
      <c r="P23" s="586">
        <v>40618</v>
      </c>
    </row>
    <row r="24" spans="1:16" ht="19.5" customHeight="1">
      <c r="A24" s="35" t="s">
        <v>348</v>
      </c>
      <c r="B24" s="126"/>
      <c r="C24" s="96" t="s">
        <v>141</v>
      </c>
      <c r="D24" s="137">
        <v>1316000</v>
      </c>
      <c r="E24" s="137">
        <v>2962000</v>
      </c>
      <c r="F24" s="137">
        <f t="shared" si="0"/>
        <v>4278000</v>
      </c>
      <c r="G24" s="137">
        <v>2486573</v>
      </c>
      <c r="H24" s="137">
        <v>4165655</v>
      </c>
      <c r="I24" s="137">
        <f t="shared" si="3"/>
        <v>6652228</v>
      </c>
      <c r="J24" s="137">
        <f t="shared" si="5"/>
        <v>-1170573</v>
      </c>
      <c r="K24" s="137">
        <f t="shared" si="5"/>
        <v>-1203655</v>
      </c>
      <c r="L24" s="137">
        <f t="shared" si="6"/>
        <v>-2374228</v>
      </c>
      <c r="M24" s="137"/>
      <c r="N24" s="137"/>
      <c r="O24" s="175" t="s">
        <v>1026</v>
      </c>
      <c r="P24" s="586">
        <v>40703</v>
      </c>
    </row>
    <row r="25" spans="1:16" ht="19.5" customHeight="1">
      <c r="A25" s="35" t="s">
        <v>356</v>
      </c>
      <c r="B25" s="126"/>
      <c r="C25" s="96" t="s">
        <v>348</v>
      </c>
      <c r="D25" s="137">
        <v>1428000</v>
      </c>
      <c r="E25" s="137">
        <v>5517000</v>
      </c>
      <c r="F25" s="137">
        <f t="shared" si="0"/>
        <v>6945000</v>
      </c>
      <c r="G25" s="137">
        <v>1470062</v>
      </c>
      <c r="H25" s="137">
        <v>4596838</v>
      </c>
      <c r="I25" s="137">
        <f>G25+H25</f>
        <v>6066900</v>
      </c>
      <c r="J25" s="137">
        <f t="shared" si="5"/>
        <v>-42062</v>
      </c>
      <c r="K25" s="137">
        <f t="shared" si="5"/>
        <v>920162</v>
      </c>
      <c r="L25" s="137">
        <f t="shared" si="6"/>
        <v>878100</v>
      </c>
      <c r="M25" s="137"/>
      <c r="N25" s="137"/>
      <c r="O25" s="175" t="s">
        <v>1027</v>
      </c>
      <c r="P25" s="586">
        <v>40703</v>
      </c>
    </row>
    <row r="26" spans="1:16" ht="19.5" customHeight="1">
      <c r="A26" s="65" t="s">
        <v>357</v>
      </c>
      <c r="B26" s="126"/>
      <c r="C26" s="96" t="s">
        <v>356</v>
      </c>
      <c r="D26" s="137">
        <v>0</v>
      </c>
      <c r="E26" s="137">
        <v>0</v>
      </c>
      <c r="F26" s="137">
        <f t="shared" si="0"/>
        <v>0</v>
      </c>
      <c r="G26" s="137">
        <v>0</v>
      </c>
      <c r="H26" s="137">
        <v>0</v>
      </c>
      <c r="I26" s="137">
        <f>G26+H26</f>
        <v>0</v>
      </c>
      <c r="J26" s="137">
        <f t="shared" si="5"/>
        <v>0</v>
      </c>
      <c r="K26" s="137">
        <f t="shared" si="5"/>
        <v>0</v>
      </c>
      <c r="L26" s="137">
        <f t="shared" si="6"/>
        <v>0</v>
      </c>
      <c r="M26" s="137"/>
      <c r="N26" s="137"/>
      <c r="O26" s="175"/>
      <c r="P26" s="586"/>
    </row>
    <row r="27" spans="1:16" ht="19.5" customHeight="1" thickBot="1">
      <c r="A27" s="65" t="s">
        <v>384</v>
      </c>
      <c r="B27" s="126"/>
      <c r="C27" s="96" t="s">
        <v>357</v>
      </c>
      <c r="D27" s="137">
        <v>0</v>
      </c>
      <c r="E27" s="137">
        <v>0</v>
      </c>
      <c r="F27" s="137">
        <f t="shared" si="0"/>
        <v>0</v>
      </c>
      <c r="G27" s="137">
        <v>0</v>
      </c>
      <c r="H27" s="137">
        <v>0</v>
      </c>
      <c r="I27" s="137">
        <f>G27+H27</f>
        <v>0</v>
      </c>
      <c r="J27" s="137">
        <f t="shared" si="5"/>
        <v>0</v>
      </c>
      <c r="K27" s="137">
        <f t="shared" si="5"/>
        <v>0</v>
      </c>
      <c r="L27" s="137">
        <f t="shared" si="6"/>
        <v>0</v>
      </c>
      <c r="M27" s="137"/>
      <c r="N27" s="137"/>
      <c r="O27" s="907"/>
      <c r="P27" s="908"/>
    </row>
    <row r="28" spans="1:16" ht="20.25" customHeight="1" thickBot="1">
      <c r="A28" s="42" t="s">
        <v>100</v>
      </c>
      <c r="B28" s="43">
        <f>SUM(B19:B23)</f>
        <v>423651000</v>
      </c>
      <c r="C28" s="96" t="s">
        <v>384</v>
      </c>
      <c r="D28" s="137">
        <v>0</v>
      </c>
      <c r="E28" s="137">
        <v>0</v>
      </c>
      <c r="F28" s="137">
        <f t="shared" si="0"/>
        <v>0</v>
      </c>
      <c r="G28" s="137">
        <v>0</v>
      </c>
      <c r="H28" s="137">
        <v>0</v>
      </c>
      <c r="I28" s="137">
        <f>G28+H28</f>
        <v>0</v>
      </c>
      <c r="J28" s="137">
        <f t="shared" si="5"/>
        <v>0</v>
      </c>
      <c r="K28" s="137">
        <f t="shared" si="5"/>
        <v>0</v>
      </c>
      <c r="L28" s="137">
        <f t="shared" si="6"/>
        <v>0</v>
      </c>
      <c r="M28" s="137"/>
      <c r="N28" s="137"/>
      <c r="O28" s="907"/>
      <c r="P28" s="908"/>
    </row>
    <row r="29" spans="1:16" ht="15">
      <c r="A29" s="45"/>
      <c r="B29" s="46"/>
      <c r="C29" s="96" t="s">
        <v>606</v>
      </c>
      <c r="D29" s="137">
        <v>0</v>
      </c>
      <c r="E29" s="137">
        <v>0</v>
      </c>
      <c r="F29" s="137">
        <f t="shared" si="0"/>
        <v>0</v>
      </c>
      <c r="G29" s="137">
        <v>0</v>
      </c>
      <c r="H29" s="137">
        <v>0</v>
      </c>
      <c r="I29" s="137">
        <f>G29+H29</f>
        <v>0</v>
      </c>
      <c r="J29" s="137">
        <f t="shared" si="5"/>
        <v>0</v>
      </c>
      <c r="K29" s="137">
        <f t="shared" si="5"/>
        <v>0</v>
      </c>
      <c r="L29" s="137">
        <f t="shared" si="6"/>
        <v>0</v>
      </c>
      <c r="M29" s="137"/>
      <c r="N29" s="137"/>
      <c r="O29" s="907"/>
      <c r="P29" s="908"/>
    </row>
    <row r="30" spans="1:16" ht="15.75" thickBot="1">
      <c r="A30" s="45"/>
      <c r="B30" s="46"/>
      <c r="C30" s="21" t="s">
        <v>970</v>
      </c>
      <c r="D30" s="896">
        <f>SUM(D21:D29)</f>
        <v>5960000</v>
      </c>
      <c r="E30" s="896">
        <f aca="true" t="shared" si="7" ref="E30:N30">SUM(E21:E29)</f>
        <v>16498000</v>
      </c>
      <c r="F30" s="896">
        <f t="shared" si="7"/>
        <v>22458000</v>
      </c>
      <c r="G30" s="896">
        <f t="shared" si="7"/>
        <v>5907004</v>
      </c>
      <c r="H30" s="896">
        <f t="shared" si="7"/>
        <v>13470795</v>
      </c>
      <c r="I30" s="896">
        <f t="shared" si="7"/>
        <v>19377799</v>
      </c>
      <c r="J30" s="896">
        <f t="shared" si="7"/>
        <v>52996</v>
      </c>
      <c r="K30" s="896">
        <f t="shared" si="7"/>
        <v>3027205</v>
      </c>
      <c r="L30" s="896">
        <f t="shared" si="7"/>
        <v>3080201</v>
      </c>
      <c r="M30" s="896">
        <f t="shared" si="7"/>
        <v>0</v>
      </c>
      <c r="N30" s="896">
        <f t="shared" si="7"/>
        <v>0</v>
      </c>
      <c r="O30" s="909"/>
      <c r="P30" s="910"/>
    </row>
    <row r="31" spans="1:16" ht="15.75" thickBot="1">
      <c r="A31" s="45"/>
      <c r="B31" s="46"/>
      <c r="C31" s="42" t="s">
        <v>100</v>
      </c>
      <c r="D31" s="43">
        <f>+D19+D30</f>
        <v>429611000</v>
      </c>
      <c r="E31" s="43">
        <f>+E19+E30</f>
        <v>382737000</v>
      </c>
      <c r="F31" s="43">
        <f>+F19+F30</f>
        <v>812348000</v>
      </c>
      <c r="G31" s="43">
        <f>+G19+G20+G30</f>
        <v>429558004</v>
      </c>
      <c r="H31" s="43">
        <f aca="true" t="shared" si="8" ref="H31:N31">+H19+H20+H30</f>
        <v>379709795</v>
      </c>
      <c r="I31" s="43">
        <f t="shared" si="8"/>
        <v>809267799</v>
      </c>
      <c r="J31" s="43">
        <f t="shared" si="8"/>
        <v>52996</v>
      </c>
      <c r="K31" s="43">
        <f t="shared" si="8"/>
        <v>3027205</v>
      </c>
      <c r="L31" s="43">
        <f t="shared" si="8"/>
        <v>3080201</v>
      </c>
      <c r="M31" s="43">
        <f t="shared" si="8"/>
        <v>0</v>
      </c>
      <c r="N31" s="43">
        <f t="shared" si="8"/>
        <v>0</v>
      </c>
      <c r="O31" s="43"/>
      <c r="P31" s="44"/>
    </row>
    <row r="32" spans="1:16" ht="15">
      <c r="A32" s="45"/>
      <c r="B32" s="46"/>
      <c r="C32" s="45"/>
      <c r="D32" s="46"/>
      <c r="E32" s="46"/>
      <c r="F32" s="46"/>
      <c r="G32" s="46"/>
      <c r="H32" s="46"/>
      <c r="I32" s="46"/>
      <c r="J32" s="46"/>
      <c r="K32" s="46"/>
      <c r="L32" s="59"/>
      <c r="M32" s="46"/>
      <c r="N32" s="46"/>
      <c r="O32" s="46"/>
      <c r="P32" s="46"/>
    </row>
    <row r="33" spans="1:16" ht="15">
      <c r="A33" s="45"/>
      <c r="C33" s="45"/>
      <c r="D33" s="46"/>
      <c r="E33" s="46"/>
      <c r="F33" s="46"/>
      <c r="G33" s="46"/>
      <c r="H33" s="46"/>
      <c r="I33" s="46"/>
      <c r="J33" s="46"/>
      <c r="K33" s="46"/>
      <c r="L33" s="59"/>
      <c r="M33" s="46"/>
      <c r="N33" s="46"/>
      <c r="O33" s="46"/>
      <c r="P33" s="46"/>
    </row>
    <row r="34" spans="2:16" ht="15">
      <c r="B34" s="66" t="s">
        <v>111</v>
      </c>
      <c r="C34" s="45"/>
      <c r="D34" s="46"/>
      <c r="E34" s="46"/>
      <c r="F34" s="46"/>
      <c r="G34" s="46"/>
      <c r="H34" s="46"/>
      <c r="I34" s="46"/>
      <c r="J34" s="46"/>
      <c r="K34" s="46"/>
      <c r="L34" s="59"/>
      <c r="M34" s="46"/>
      <c r="N34" s="46"/>
      <c r="O34" s="46"/>
      <c r="P34" s="46"/>
    </row>
    <row r="35" spans="2:16" ht="15">
      <c r="B35" s="8" t="s">
        <v>416</v>
      </c>
      <c r="C35" s="45"/>
      <c r="D35" s="46"/>
      <c r="E35" s="46"/>
      <c r="F35" s="46"/>
      <c r="G35" s="46"/>
      <c r="H35" s="46"/>
      <c r="I35" s="46"/>
      <c r="J35" s="46"/>
      <c r="K35" s="46"/>
      <c r="L35" s="59"/>
      <c r="M35" s="46"/>
      <c r="N35" s="46"/>
      <c r="O35" s="46"/>
      <c r="P35" s="46"/>
    </row>
    <row r="36" spans="2:16" ht="15">
      <c r="B36" s="8" t="s">
        <v>417</v>
      </c>
      <c r="C36" s="45"/>
      <c r="E36" s="46"/>
      <c r="F36" s="46"/>
      <c r="G36" s="46"/>
      <c r="H36" s="46"/>
      <c r="I36" s="46"/>
      <c r="J36" s="46"/>
      <c r="K36" s="46"/>
      <c r="L36" s="59"/>
      <c r="M36" s="46"/>
      <c r="N36" s="46"/>
      <c r="O36" s="46"/>
      <c r="P36" s="46"/>
    </row>
    <row r="37" spans="4:13" ht="15">
      <c r="D37" s="66" t="s">
        <v>111</v>
      </c>
      <c r="E37" s="47" t="s">
        <v>1028</v>
      </c>
      <c r="F37" s="47"/>
      <c r="G37" s="48"/>
      <c r="H37" s="48"/>
      <c r="I37" s="49"/>
      <c r="J37" s="62"/>
      <c r="K37" s="63" t="s">
        <v>112</v>
      </c>
      <c r="L37" s="64" t="s">
        <v>838</v>
      </c>
      <c r="M37" s="49"/>
    </row>
    <row r="38" spans="2:13" ht="15">
      <c r="B38" s="125" t="s">
        <v>415</v>
      </c>
      <c r="D38" t="s">
        <v>1029</v>
      </c>
      <c r="E38" s="49"/>
      <c r="F38" s="49"/>
      <c r="G38" s="49"/>
      <c r="H38" s="49"/>
      <c r="I38" s="49"/>
      <c r="J38" s="49"/>
      <c r="K38" s="49"/>
      <c r="L38" s="64" t="s">
        <v>786</v>
      </c>
      <c r="M38" s="49"/>
    </row>
    <row r="39" spans="2:16" ht="15">
      <c r="B39" s="51"/>
      <c r="D39" t="s">
        <v>1030</v>
      </c>
      <c r="E39" s="49"/>
      <c r="F39" s="49"/>
      <c r="G39" s="49"/>
      <c r="H39" s="49"/>
      <c r="I39" s="49"/>
      <c r="J39" s="49"/>
      <c r="K39" s="49"/>
      <c r="L39" s="49"/>
      <c r="M39" s="49"/>
      <c r="N39" s="60"/>
      <c r="O39" s="49"/>
      <c r="P39" s="49"/>
    </row>
    <row r="40" ht="12.75">
      <c r="E40"/>
    </row>
    <row r="41" ht="12.75">
      <c r="E41"/>
    </row>
  </sheetData>
  <sheetProtection/>
  <mergeCells count="1">
    <mergeCell ref="C20:F20"/>
  </mergeCells>
  <printOptions horizontalCentered="1" verticalCentered="1"/>
  <pageMargins left="0.79" right="0.75" top="1" bottom="1" header="0" footer="0"/>
  <pageSetup horizontalDpi="600" verticalDpi="600" orientation="landscape" paperSize="5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E16">
      <selection activeCell="A1" sqref="A1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154" customWidth="1"/>
    <col min="9" max="9" width="15.7109375" style="1154" customWidth="1"/>
    <col min="10" max="10" width="14.28125" style="1155" customWidth="1"/>
    <col min="11" max="11" width="13.7109375" style="0" customWidth="1"/>
    <col min="12" max="12" width="15.140625" style="0" customWidth="1"/>
    <col min="13" max="13" width="15.57421875" style="0" customWidth="1"/>
    <col min="14" max="14" width="14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152"/>
      <c r="I1" s="1152"/>
      <c r="J1" s="1153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152"/>
      <c r="I2" s="1152"/>
      <c r="J2" s="1153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152"/>
      <c r="I3" s="1152"/>
      <c r="J3" s="1153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152"/>
      <c r="I4" s="1152"/>
      <c r="J4" s="1153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" t="s">
        <v>149</v>
      </c>
    </row>
    <row r="7" spans="5:12" ht="15.75">
      <c r="E7"/>
      <c r="K7" s="7" t="s">
        <v>90</v>
      </c>
      <c r="L7" s="362">
        <v>891201410</v>
      </c>
    </row>
    <row r="8" spans="5:12" ht="15.75">
      <c r="E8"/>
      <c r="K8" s="7" t="s">
        <v>91</v>
      </c>
      <c r="L8" s="6" t="s">
        <v>150</v>
      </c>
    </row>
    <row r="9" spans="2:14" s="8" customFormat="1" ht="18.75" thickBot="1">
      <c r="B9" s="9"/>
      <c r="C9" s="10"/>
      <c r="D9" s="11"/>
      <c r="E9" s="9"/>
      <c r="F9" s="12"/>
      <c r="G9" s="9"/>
      <c r="H9" s="1156"/>
      <c r="I9" s="1156"/>
      <c r="J9" s="1157"/>
      <c r="K9" s="9"/>
      <c r="L9" s="9"/>
      <c r="M9" s="9"/>
      <c r="N9" s="9"/>
    </row>
    <row r="10" spans="1:14" ht="19.5" customHeight="1" thickBot="1">
      <c r="A10" s="13" t="s">
        <v>92</v>
      </c>
      <c r="B10" s="15" t="s">
        <v>93</v>
      </c>
      <c r="C10" s="15"/>
      <c r="D10" s="16"/>
      <c r="E10" s="14" t="s">
        <v>94</v>
      </c>
      <c r="F10" s="15"/>
      <c r="G10" s="16"/>
      <c r="H10" s="1158" t="s">
        <v>95</v>
      </c>
      <c r="I10" s="1159"/>
      <c r="J10" s="1160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133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161" t="s">
        <v>98</v>
      </c>
      <c r="I11" s="1162" t="s">
        <v>99</v>
      </c>
      <c r="J11" s="1163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134">
        <v>6459000</v>
      </c>
      <c r="C12" s="27">
        <v>0</v>
      </c>
      <c r="D12" s="27">
        <f>B12+C12</f>
        <v>6459000</v>
      </c>
      <c r="E12" s="27">
        <v>972363</v>
      </c>
      <c r="F12" s="27">
        <v>0</v>
      </c>
      <c r="G12" s="27">
        <f>+E12+F12</f>
        <v>972363</v>
      </c>
      <c r="H12" s="1164">
        <f aca="true" t="shared" si="0" ref="H12:I18">B12-E12</f>
        <v>5486637</v>
      </c>
      <c r="I12" s="1164">
        <f t="shared" si="0"/>
        <v>0</v>
      </c>
      <c r="J12" s="1165">
        <f aca="true" t="shared" si="1" ref="J12:J17">H12+I12</f>
        <v>5486637</v>
      </c>
      <c r="K12" s="29"/>
      <c r="L12" s="29">
        <v>829744</v>
      </c>
      <c r="M12" s="180" t="s">
        <v>399</v>
      </c>
      <c r="N12" s="31">
        <v>38905</v>
      </c>
    </row>
    <row r="13" spans="1:14" s="32" customFormat="1" ht="19.5" customHeight="1">
      <c r="A13" s="33" t="s">
        <v>104</v>
      </c>
      <c r="B13" s="134">
        <v>2472000</v>
      </c>
      <c r="C13" s="27">
        <v>2197000</v>
      </c>
      <c r="D13" s="27">
        <f aca="true" t="shared" si="2" ref="D13:D27">B13+C13</f>
        <v>4669000</v>
      </c>
      <c r="E13" s="27">
        <v>1686480</v>
      </c>
      <c r="F13" s="27">
        <v>1197714</v>
      </c>
      <c r="G13" s="27">
        <f aca="true" t="shared" si="3" ref="G13:G27">E13+F13</f>
        <v>2884194</v>
      </c>
      <c r="H13" s="1164">
        <f t="shared" si="0"/>
        <v>785520</v>
      </c>
      <c r="I13" s="1164">
        <f t="shared" si="0"/>
        <v>999286</v>
      </c>
      <c r="J13" s="1165">
        <f t="shared" si="1"/>
        <v>1784806</v>
      </c>
      <c r="K13" s="29"/>
      <c r="L13" s="29"/>
      <c r="M13" s="175" t="s">
        <v>400</v>
      </c>
      <c r="N13" s="31">
        <v>38905</v>
      </c>
    </row>
    <row r="14" spans="1:14" s="32" customFormat="1" ht="19.5" customHeight="1">
      <c r="A14" s="33" t="s">
        <v>105</v>
      </c>
      <c r="B14" s="134">
        <v>1800000</v>
      </c>
      <c r="C14" s="27">
        <v>1000000</v>
      </c>
      <c r="D14" s="27">
        <f>B14+C14</f>
        <v>2800000</v>
      </c>
      <c r="E14" s="27">
        <v>1000887</v>
      </c>
      <c r="F14" s="27">
        <v>790824</v>
      </c>
      <c r="G14" s="27">
        <f>+E14+F14</f>
        <v>1791711</v>
      </c>
      <c r="H14" s="1164">
        <f t="shared" si="0"/>
        <v>799113</v>
      </c>
      <c r="I14" s="1164">
        <f t="shared" si="0"/>
        <v>209176</v>
      </c>
      <c r="J14" s="1165">
        <f t="shared" si="1"/>
        <v>1008289</v>
      </c>
      <c r="K14" s="29"/>
      <c r="L14" s="29"/>
      <c r="M14" s="175" t="s">
        <v>401</v>
      </c>
      <c r="N14" s="31">
        <v>38905</v>
      </c>
    </row>
    <row r="15" spans="1:14" s="32" customFormat="1" ht="19.5" customHeight="1">
      <c r="A15" s="33">
        <v>1.998</v>
      </c>
      <c r="B15" s="134">
        <v>1400000</v>
      </c>
      <c r="C15" s="27">
        <v>2800000</v>
      </c>
      <c r="D15" s="27">
        <f>B15+C15</f>
        <v>4200000</v>
      </c>
      <c r="E15" s="27">
        <v>1008744</v>
      </c>
      <c r="F15" s="27">
        <v>1211112</v>
      </c>
      <c r="G15" s="27">
        <f>+E15+F15</f>
        <v>2219856</v>
      </c>
      <c r="H15" s="1164">
        <f t="shared" si="0"/>
        <v>391256</v>
      </c>
      <c r="I15" s="1164">
        <f t="shared" si="0"/>
        <v>1588888</v>
      </c>
      <c r="J15" s="1165">
        <f>H15+I15</f>
        <v>1980144</v>
      </c>
      <c r="K15" s="29"/>
      <c r="L15" s="29"/>
      <c r="M15" s="175" t="s">
        <v>402</v>
      </c>
      <c r="N15" s="31">
        <v>38905</v>
      </c>
    </row>
    <row r="16" spans="1:14" s="32" customFormat="1" ht="19.5" customHeight="1">
      <c r="A16" s="33">
        <v>1.999</v>
      </c>
      <c r="B16" s="134">
        <v>0</v>
      </c>
      <c r="C16" s="27">
        <v>0</v>
      </c>
      <c r="D16" s="27">
        <f>B16+C16</f>
        <v>0</v>
      </c>
      <c r="E16" s="27">
        <v>0</v>
      </c>
      <c r="F16" s="27">
        <v>0</v>
      </c>
      <c r="G16" s="27">
        <f>+E16+F16</f>
        <v>0</v>
      </c>
      <c r="H16" s="1164">
        <f t="shared" si="0"/>
        <v>0</v>
      </c>
      <c r="I16" s="1164">
        <f t="shared" si="0"/>
        <v>0</v>
      </c>
      <c r="J16" s="1165">
        <f>H16+I16</f>
        <v>0</v>
      </c>
      <c r="K16" s="29"/>
      <c r="L16" s="29"/>
      <c r="M16" s="34"/>
      <c r="N16" s="31"/>
    </row>
    <row r="17" spans="1:14" ht="19.5" customHeight="1">
      <c r="A17" s="35" t="s">
        <v>106</v>
      </c>
      <c r="B17" s="134">
        <v>3472000</v>
      </c>
      <c r="C17" s="27">
        <v>2665000</v>
      </c>
      <c r="D17" s="27">
        <f t="shared" si="2"/>
        <v>6137000</v>
      </c>
      <c r="E17" s="27">
        <v>2529524</v>
      </c>
      <c r="F17" s="27">
        <v>2343403</v>
      </c>
      <c r="G17" s="27">
        <f t="shared" si="3"/>
        <v>4872927</v>
      </c>
      <c r="H17" s="1164">
        <f t="shared" si="0"/>
        <v>942476</v>
      </c>
      <c r="I17" s="1164">
        <f t="shared" si="0"/>
        <v>321597</v>
      </c>
      <c r="J17" s="1165">
        <f t="shared" si="1"/>
        <v>1264073</v>
      </c>
      <c r="K17" s="29"/>
      <c r="L17" s="29"/>
      <c r="M17" s="175" t="s">
        <v>403</v>
      </c>
      <c r="N17" s="31">
        <v>38905</v>
      </c>
    </row>
    <row r="18" spans="1:15" ht="19.5" customHeight="1">
      <c r="A18" s="35" t="s">
        <v>107</v>
      </c>
      <c r="B18" s="134">
        <v>0</v>
      </c>
      <c r="C18" s="27">
        <v>8741000</v>
      </c>
      <c r="D18" s="27">
        <f t="shared" si="2"/>
        <v>8741000</v>
      </c>
      <c r="E18" s="27">
        <v>0</v>
      </c>
      <c r="F18" s="27">
        <v>0</v>
      </c>
      <c r="G18" s="27">
        <f t="shared" si="3"/>
        <v>0</v>
      </c>
      <c r="H18" s="1164">
        <f t="shared" si="0"/>
        <v>0</v>
      </c>
      <c r="I18" s="1164">
        <f t="shared" si="0"/>
        <v>8741000</v>
      </c>
      <c r="J18" s="1165">
        <f>H18+I18</f>
        <v>8741000</v>
      </c>
      <c r="K18" s="29"/>
      <c r="L18" s="29"/>
      <c r="M18" s="34"/>
      <c r="N18" s="36"/>
      <c r="O18" s="125" t="s">
        <v>405</v>
      </c>
    </row>
    <row r="19" spans="1:14" ht="19.5" customHeight="1">
      <c r="A19" s="37" t="s">
        <v>108</v>
      </c>
      <c r="B19" s="135">
        <f>SUM(B12:B18)</f>
        <v>15603000</v>
      </c>
      <c r="C19" s="38">
        <f aca="true" t="shared" si="4" ref="C19:J19">SUM(C12:C18)</f>
        <v>17403000</v>
      </c>
      <c r="D19" s="38">
        <f t="shared" si="4"/>
        <v>33006000</v>
      </c>
      <c r="E19" s="38">
        <f t="shared" si="4"/>
        <v>7197998</v>
      </c>
      <c r="F19" s="38">
        <f t="shared" si="4"/>
        <v>5543053</v>
      </c>
      <c r="G19" s="38">
        <f t="shared" si="4"/>
        <v>12741051</v>
      </c>
      <c r="H19" s="1166">
        <f t="shared" si="4"/>
        <v>8405002</v>
      </c>
      <c r="I19" s="1166">
        <f t="shared" si="4"/>
        <v>11859947</v>
      </c>
      <c r="J19" s="1167">
        <f t="shared" si="4"/>
        <v>20264949</v>
      </c>
      <c r="K19" s="38">
        <f>SUM(K12:K18)</f>
        <v>0</v>
      </c>
      <c r="L19" s="38">
        <f>SUM(L12:L18)</f>
        <v>829744</v>
      </c>
      <c r="M19" s="34"/>
      <c r="N19" s="36"/>
    </row>
    <row r="20" spans="1:15" ht="19.5" customHeight="1">
      <c r="A20" s="35" t="s">
        <v>109</v>
      </c>
      <c r="B20" s="134">
        <v>0</v>
      </c>
      <c r="C20" s="27">
        <v>1849000</v>
      </c>
      <c r="D20" s="27">
        <f t="shared" si="2"/>
        <v>1849000</v>
      </c>
      <c r="E20" s="27">
        <v>0</v>
      </c>
      <c r="F20" s="27">
        <v>0</v>
      </c>
      <c r="G20" s="27">
        <f t="shared" si="3"/>
        <v>0</v>
      </c>
      <c r="H20" s="1164">
        <f aca="true" t="shared" si="5" ref="H20:I27">B20-E20</f>
        <v>0</v>
      </c>
      <c r="I20" s="1164">
        <f t="shared" si="5"/>
        <v>1849000</v>
      </c>
      <c r="J20" s="1165">
        <f aca="true" t="shared" si="6" ref="J20:J27">H20+I20</f>
        <v>1849000</v>
      </c>
      <c r="K20" s="29"/>
      <c r="L20" s="29"/>
      <c r="M20" s="34"/>
      <c r="N20" s="36"/>
      <c r="O20" s="125" t="s">
        <v>406</v>
      </c>
    </row>
    <row r="21" spans="1:15" ht="19.5" customHeight="1">
      <c r="A21" s="35" t="s">
        <v>110</v>
      </c>
      <c r="B21" s="134">
        <v>0</v>
      </c>
      <c r="C21" s="27">
        <v>0</v>
      </c>
      <c r="D21" s="27">
        <f t="shared" si="2"/>
        <v>0</v>
      </c>
      <c r="E21" s="27">
        <v>0</v>
      </c>
      <c r="F21" s="27">
        <v>0</v>
      </c>
      <c r="G21" s="27">
        <f t="shared" si="3"/>
        <v>0</v>
      </c>
      <c r="H21" s="1165">
        <f t="shared" si="5"/>
        <v>0</v>
      </c>
      <c r="I21" s="1164">
        <f t="shared" si="5"/>
        <v>0</v>
      </c>
      <c r="J21" s="1165">
        <f t="shared" si="6"/>
        <v>0</v>
      </c>
      <c r="K21" s="29"/>
      <c r="L21" s="29"/>
      <c r="M21" s="34"/>
      <c r="N21" s="36"/>
      <c r="O21" s="125" t="s">
        <v>407</v>
      </c>
    </row>
    <row r="22" spans="1:14" ht="19.5" customHeight="1">
      <c r="A22" s="65" t="s">
        <v>140</v>
      </c>
      <c r="B22" s="134">
        <v>1684000</v>
      </c>
      <c r="C22" s="27">
        <v>0</v>
      </c>
      <c r="D22" s="27">
        <f>B22+C22</f>
        <v>1684000</v>
      </c>
      <c r="E22" s="27">
        <v>670206</v>
      </c>
      <c r="F22" s="27">
        <v>299150</v>
      </c>
      <c r="G22" s="27">
        <f>E22+F22</f>
        <v>969356</v>
      </c>
      <c r="H22" s="1165">
        <f t="shared" si="5"/>
        <v>1013794</v>
      </c>
      <c r="I22" s="1164">
        <f t="shared" si="5"/>
        <v>-299150</v>
      </c>
      <c r="J22" s="1165">
        <f t="shared" si="6"/>
        <v>714644</v>
      </c>
      <c r="K22" s="29"/>
      <c r="L22" s="29"/>
      <c r="M22" s="2317" t="s">
        <v>404</v>
      </c>
      <c r="N22" s="2312"/>
    </row>
    <row r="23" spans="1:14" ht="19.5" customHeight="1">
      <c r="A23" s="65" t="s">
        <v>141</v>
      </c>
      <c r="B23" s="134">
        <v>0</v>
      </c>
      <c r="C23" s="27">
        <v>0</v>
      </c>
      <c r="D23" s="27">
        <f t="shared" si="2"/>
        <v>0</v>
      </c>
      <c r="E23" s="27">
        <v>0</v>
      </c>
      <c r="F23" s="27">
        <v>0</v>
      </c>
      <c r="G23" s="27">
        <f t="shared" si="3"/>
        <v>0</v>
      </c>
      <c r="H23" s="1165">
        <f t="shared" si="5"/>
        <v>0</v>
      </c>
      <c r="I23" s="1164">
        <f t="shared" si="5"/>
        <v>0</v>
      </c>
      <c r="J23" s="1165">
        <f t="shared" si="6"/>
        <v>0</v>
      </c>
      <c r="K23" s="29"/>
      <c r="L23" s="29"/>
      <c r="M23" s="40"/>
      <c r="N23" s="41"/>
    </row>
    <row r="24" spans="1:14" ht="19.5" customHeight="1">
      <c r="A24" s="65" t="s">
        <v>348</v>
      </c>
      <c r="B24" s="134">
        <v>0</v>
      </c>
      <c r="C24" s="27">
        <v>0</v>
      </c>
      <c r="D24" s="27">
        <f t="shared" si="2"/>
        <v>0</v>
      </c>
      <c r="E24" s="27"/>
      <c r="F24" s="27"/>
      <c r="G24" s="27">
        <f t="shared" si="3"/>
        <v>0</v>
      </c>
      <c r="H24" s="1165">
        <f t="shared" si="5"/>
        <v>0</v>
      </c>
      <c r="I24" s="1164">
        <f t="shared" si="5"/>
        <v>0</v>
      </c>
      <c r="J24" s="1165">
        <f t="shared" si="6"/>
        <v>0</v>
      </c>
      <c r="K24" s="29"/>
      <c r="L24" s="29"/>
      <c r="M24" s="40"/>
      <c r="N24" s="41"/>
    </row>
    <row r="25" spans="1:14" ht="19.5" customHeight="1">
      <c r="A25" s="65" t="s">
        <v>356</v>
      </c>
      <c r="B25" s="134">
        <v>0</v>
      </c>
      <c r="C25" s="27">
        <v>0</v>
      </c>
      <c r="D25" s="27">
        <f t="shared" si="2"/>
        <v>0</v>
      </c>
      <c r="E25" s="27"/>
      <c r="F25" s="27"/>
      <c r="G25" s="27">
        <f t="shared" si="3"/>
        <v>0</v>
      </c>
      <c r="H25" s="1165">
        <f t="shared" si="5"/>
        <v>0</v>
      </c>
      <c r="I25" s="1164">
        <f t="shared" si="5"/>
        <v>0</v>
      </c>
      <c r="J25" s="1165">
        <f t="shared" si="6"/>
        <v>0</v>
      </c>
      <c r="K25" s="29"/>
      <c r="L25" s="29"/>
      <c r="M25" s="40"/>
      <c r="N25" s="41"/>
    </row>
    <row r="26" spans="1:14" ht="19.5" customHeight="1">
      <c r="A26" s="203" t="s">
        <v>357</v>
      </c>
      <c r="B26" s="27">
        <v>82315</v>
      </c>
      <c r="C26" s="27">
        <v>0</v>
      </c>
      <c r="D26" s="27">
        <f t="shared" si="2"/>
        <v>82315</v>
      </c>
      <c r="E26" s="27">
        <v>1096109</v>
      </c>
      <c r="F26" s="27">
        <v>1191305</v>
      </c>
      <c r="G26" s="27">
        <f t="shared" si="3"/>
        <v>2287414</v>
      </c>
      <c r="H26" s="1165">
        <f t="shared" si="5"/>
        <v>-1013794</v>
      </c>
      <c r="I26" s="1164">
        <f t="shared" si="5"/>
        <v>-1191305</v>
      </c>
      <c r="J26" s="1165">
        <f t="shared" si="6"/>
        <v>-2205099</v>
      </c>
      <c r="K26" s="29">
        <v>801330</v>
      </c>
      <c r="L26" s="29"/>
      <c r="M26" s="2318" t="s">
        <v>404</v>
      </c>
      <c r="N26" s="2319"/>
    </row>
    <row r="27" spans="1:14" ht="19.5" customHeight="1">
      <c r="A27" s="203" t="s">
        <v>384</v>
      </c>
      <c r="B27" s="27">
        <v>14764652</v>
      </c>
      <c r="C27" s="27">
        <v>0</v>
      </c>
      <c r="D27" s="27">
        <f t="shared" si="2"/>
        <v>14764652</v>
      </c>
      <c r="E27" s="27">
        <v>12919228</v>
      </c>
      <c r="F27" s="27">
        <v>0</v>
      </c>
      <c r="G27" s="27">
        <f t="shared" si="3"/>
        <v>12919228</v>
      </c>
      <c r="H27" s="1165">
        <f t="shared" si="5"/>
        <v>1845424</v>
      </c>
      <c r="I27" s="1164">
        <f t="shared" si="5"/>
        <v>0</v>
      </c>
      <c r="J27" s="1165">
        <f t="shared" si="6"/>
        <v>1845424</v>
      </c>
      <c r="K27" s="29"/>
      <c r="L27" s="29"/>
      <c r="M27" s="2318" t="s">
        <v>404</v>
      </c>
      <c r="N27" s="2319"/>
    </row>
    <row r="28" spans="1:14" ht="19.5" customHeight="1">
      <c r="A28" s="203">
        <v>2010</v>
      </c>
      <c r="B28" s="27"/>
      <c r="C28" s="27"/>
      <c r="D28" s="27"/>
      <c r="E28" s="27"/>
      <c r="F28" s="27"/>
      <c r="G28" s="27"/>
      <c r="H28" s="1165"/>
      <c r="I28" s="1164"/>
      <c r="J28" s="1165"/>
      <c r="K28" s="29"/>
      <c r="L28" s="29"/>
      <c r="M28" s="747"/>
      <c r="N28" s="748"/>
    </row>
    <row r="29" spans="1:14" ht="19.5" customHeight="1" thickBot="1">
      <c r="A29" s="913" t="s">
        <v>108</v>
      </c>
      <c r="B29" s="181">
        <f>SUM(B20:B28)</f>
        <v>16530967</v>
      </c>
      <c r="C29" s="181">
        <f aca="true" t="shared" si="7" ref="C29:J29">SUM(C20:C28)</f>
        <v>1849000</v>
      </c>
      <c r="D29" s="181">
        <f t="shared" si="7"/>
        <v>18379967</v>
      </c>
      <c r="E29" s="181">
        <f t="shared" si="7"/>
        <v>14685543</v>
      </c>
      <c r="F29" s="181">
        <f t="shared" si="7"/>
        <v>1490455</v>
      </c>
      <c r="G29" s="181">
        <f t="shared" si="7"/>
        <v>16175998</v>
      </c>
      <c r="H29" s="1168">
        <f t="shared" si="7"/>
        <v>1845424</v>
      </c>
      <c r="I29" s="1168">
        <f t="shared" si="7"/>
        <v>358545</v>
      </c>
      <c r="J29" s="1168">
        <f t="shared" si="7"/>
        <v>2203969</v>
      </c>
      <c r="K29" s="129"/>
      <c r="L29" s="129"/>
      <c r="M29" s="911"/>
      <c r="N29" s="912"/>
    </row>
    <row r="30" spans="1:14" ht="20.25" customHeight="1" thickBot="1">
      <c r="A30" s="131" t="s">
        <v>100</v>
      </c>
      <c r="B30" s="43">
        <f>SUM(B19:B27)</f>
        <v>32133967</v>
      </c>
      <c r="C30" s="43">
        <f aca="true" t="shared" si="8" ref="C30:L30">SUM(C19:C27)</f>
        <v>19252000</v>
      </c>
      <c r="D30" s="43">
        <f t="shared" si="8"/>
        <v>51385967</v>
      </c>
      <c r="E30" s="43">
        <f t="shared" si="8"/>
        <v>21883541</v>
      </c>
      <c r="F30" s="43">
        <f t="shared" si="8"/>
        <v>7033508</v>
      </c>
      <c r="G30" s="43">
        <f t="shared" si="8"/>
        <v>28917049</v>
      </c>
      <c r="H30" s="1169">
        <f t="shared" si="8"/>
        <v>10250426</v>
      </c>
      <c r="I30" s="1169">
        <f t="shared" si="8"/>
        <v>12218492</v>
      </c>
      <c r="J30" s="1169">
        <f t="shared" si="8"/>
        <v>22468918</v>
      </c>
      <c r="K30" s="43">
        <f t="shared" si="8"/>
        <v>801330</v>
      </c>
      <c r="L30" s="43">
        <f t="shared" si="8"/>
        <v>829744</v>
      </c>
      <c r="M30" s="43"/>
      <c r="N30" s="44"/>
    </row>
    <row r="31" spans="1:14" ht="15">
      <c r="A31" s="45"/>
      <c r="B31" s="46"/>
      <c r="C31" s="46"/>
      <c r="D31" s="46"/>
      <c r="E31" s="46"/>
      <c r="F31" s="46"/>
      <c r="G31" s="46"/>
      <c r="H31" s="1170"/>
      <c r="I31" s="1170"/>
      <c r="J31" s="1171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170"/>
      <c r="I32" s="1170"/>
      <c r="J32" s="1171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170"/>
      <c r="I33" s="1170"/>
      <c r="J33" s="1171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170"/>
      <c r="I34" s="1170"/>
      <c r="J34" s="1171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170"/>
      <c r="I35" s="1170"/>
      <c r="J35" s="1171"/>
      <c r="K35" s="46"/>
      <c r="L35" s="46"/>
      <c r="M35" s="46"/>
      <c r="N35" s="46"/>
    </row>
    <row r="36" spans="2:11" ht="15">
      <c r="B36" s="66" t="s">
        <v>111</v>
      </c>
      <c r="C36" s="47" t="s">
        <v>408</v>
      </c>
      <c r="D36" s="47"/>
      <c r="E36" s="48"/>
      <c r="F36" s="48"/>
      <c r="G36" s="49"/>
      <c r="H36" s="1172"/>
      <c r="I36" s="1173" t="s">
        <v>112</v>
      </c>
      <c r="J36" s="1174" t="s">
        <v>377</v>
      </c>
      <c r="K36" s="49"/>
    </row>
    <row r="37" spans="2:12" ht="15">
      <c r="B37" s="8" t="s">
        <v>409</v>
      </c>
      <c r="C37" s="49"/>
      <c r="D37" s="49"/>
      <c r="E37" s="49"/>
      <c r="F37" s="49"/>
      <c r="G37" s="49"/>
      <c r="H37" s="1175"/>
      <c r="I37" s="1175"/>
      <c r="J37" s="1175"/>
      <c r="K37" s="49"/>
      <c r="L37" s="60" t="s">
        <v>113</v>
      </c>
    </row>
    <row r="38" spans="2:14" ht="15">
      <c r="B38" t="s">
        <v>410</v>
      </c>
      <c r="C38" s="49"/>
      <c r="D38" s="49"/>
      <c r="E38" s="49"/>
      <c r="F38" s="49"/>
      <c r="G38" s="49"/>
      <c r="H38" s="1175"/>
      <c r="I38" s="1175"/>
      <c r="J38" s="1175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176"/>
      <c r="I41" s="1176"/>
      <c r="J41" s="1177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3">
    <mergeCell ref="M22:N22"/>
    <mergeCell ref="M26:N26"/>
    <mergeCell ref="M27:N27"/>
  </mergeCells>
  <printOptions horizontalCentered="1" verticalCentered="1"/>
  <pageMargins left="1.27" right="0.75" top="1" bottom="1" header="0" footer="0"/>
  <pageSetup horizontalDpi="600" verticalDpi="600" orientation="landscape" paperSize="14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3" width="12.7109375" style="0" customWidth="1"/>
    <col min="4" max="4" width="12.57421875" style="0" customWidth="1"/>
    <col min="5" max="5" width="12.7109375" style="50" customWidth="1"/>
    <col min="6" max="7" width="12.7109375" style="0" customWidth="1"/>
    <col min="8" max="9" width="13.28125" style="1180" customWidth="1"/>
    <col min="10" max="10" width="13.28125" style="1181" customWidth="1"/>
    <col min="11" max="14" width="12.71093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178"/>
      <c r="I1" s="1178"/>
      <c r="J1" s="1178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178"/>
      <c r="I2" s="1178"/>
      <c r="J2" s="1178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178"/>
      <c r="I3" s="1178"/>
      <c r="J3" s="1178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178"/>
      <c r="I4" s="1178"/>
      <c r="J4" s="1179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" t="s">
        <v>670</v>
      </c>
    </row>
    <row r="7" spans="5:12" ht="15.75">
      <c r="E7"/>
      <c r="K7" s="7" t="s">
        <v>90</v>
      </c>
      <c r="L7" s="6">
        <v>900140292</v>
      </c>
    </row>
    <row r="8" spans="5:12" ht="15.75">
      <c r="E8"/>
      <c r="K8" s="7" t="s">
        <v>91</v>
      </c>
      <c r="L8" s="6" t="s">
        <v>671</v>
      </c>
    </row>
    <row r="9" spans="2:14" s="8" customFormat="1" ht="18.75" thickBot="1">
      <c r="B9" s="9"/>
      <c r="C9" s="10"/>
      <c r="D9" s="11"/>
      <c r="E9" s="9"/>
      <c r="F9" s="12"/>
      <c r="G9" s="9"/>
      <c r="H9" s="1182"/>
      <c r="I9" s="1182"/>
      <c r="J9" s="1183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184" t="s">
        <v>95</v>
      </c>
      <c r="I10" s="1185"/>
      <c r="J10" s="1186"/>
      <c r="K10" s="114" t="s">
        <v>300</v>
      </c>
      <c r="L10" s="18"/>
      <c r="M10" s="19" t="s">
        <v>97</v>
      </c>
      <c r="N10" s="20"/>
    </row>
    <row r="11" spans="1:14" ht="26.2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187" t="s">
        <v>98</v>
      </c>
      <c r="I11" s="1188" t="s">
        <v>99</v>
      </c>
      <c r="J11" s="1189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1190">
        <f aca="true" t="shared" si="1" ref="H12:I18">B12-E12</f>
        <v>0</v>
      </c>
      <c r="I12" s="1190">
        <f t="shared" si="1"/>
        <v>0</v>
      </c>
      <c r="J12" s="1191">
        <f aca="true" t="shared" si="2" ref="J12:J28">H12+I12</f>
        <v>0</v>
      </c>
      <c r="K12" s="29"/>
      <c r="L12" s="29"/>
      <c r="M12" s="30"/>
      <c r="N12" s="31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>E13+F13</f>
        <v>0</v>
      </c>
      <c r="H13" s="1190">
        <f t="shared" si="1"/>
        <v>0</v>
      </c>
      <c r="I13" s="1190">
        <f t="shared" si="1"/>
        <v>0</v>
      </c>
      <c r="J13" s="1191">
        <f t="shared" si="2"/>
        <v>0</v>
      </c>
      <c r="K13" s="29"/>
      <c r="L13" s="29"/>
      <c r="M13" s="34"/>
      <c r="N13" s="31"/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>+E14+F14</f>
        <v>0</v>
      </c>
      <c r="H14" s="1190">
        <f t="shared" si="1"/>
        <v>0</v>
      </c>
      <c r="I14" s="1190">
        <f t="shared" si="1"/>
        <v>0</v>
      </c>
      <c r="J14" s="1191">
        <f t="shared" si="2"/>
        <v>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1190">
        <f t="shared" si="1"/>
        <v>0</v>
      </c>
      <c r="I15" s="1190">
        <f t="shared" si="1"/>
        <v>0</v>
      </c>
      <c r="J15" s="1191">
        <f t="shared" si="2"/>
        <v>0</v>
      </c>
      <c r="K15" s="29"/>
      <c r="L15" s="29"/>
      <c r="M15" s="34"/>
      <c r="N15" s="31"/>
    </row>
    <row r="16" spans="1:14" s="32" customFormat="1" ht="19.5" customHeight="1">
      <c r="A16" s="33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1190">
        <f t="shared" si="1"/>
        <v>0</v>
      </c>
      <c r="I16" s="1190">
        <f t="shared" si="1"/>
        <v>0</v>
      </c>
      <c r="J16" s="1191">
        <f t="shared" si="2"/>
        <v>0</v>
      </c>
      <c r="K16" s="29"/>
      <c r="L16" s="29"/>
      <c r="M16" s="34"/>
      <c r="N16" s="31"/>
    </row>
    <row r="17" spans="1:14" ht="19.5" customHeight="1">
      <c r="A17" s="35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>E17+F17</f>
        <v>0</v>
      </c>
      <c r="H17" s="1190">
        <f t="shared" si="1"/>
        <v>0</v>
      </c>
      <c r="I17" s="1190">
        <f t="shared" si="1"/>
        <v>0</v>
      </c>
      <c r="J17" s="1191">
        <f t="shared" si="2"/>
        <v>0</v>
      </c>
      <c r="K17" s="29"/>
      <c r="L17" s="29"/>
      <c r="M17" s="34"/>
      <c r="N17" s="36"/>
    </row>
    <row r="18" spans="1:14" ht="19.5" customHeight="1">
      <c r="A18" s="35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>E18+F18</f>
        <v>0</v>
      </c>
      <c r="H18" s="1190">
        <f t="shared" si="1"/>
        <v>0</v>
      </c>
      <c r="I18" s="1190">
        <f t="shared" si="1"/>
        <v>0</v>
      </c>
      <c r="J18" s="1191">
        <f t="shared" si="2"/>
        <v>0</v>
      </c>
      <c r="K18" s="29"/>
      <c r="L18" s="29"/>
      <c r="M18" s="34"/>
      <c r="N18" s="36"/>
    </row>
    <row r="19" spans="1:14" ht="19.5" customHeight="1">
      <c r="A19" s="37" t="s">
        <v>108</v>
      </c>
      <c r="B19" s="38">
        <f aca="true" t="shared" si="3" ref="B19:L19">SUM(B12:B18)</f>
        <v>0</v>
      </c>
      <c r="C19" s="38">
        <f t="shared" si="3"/>
        <v>0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1192">
        <f t="shared" si="3"/>
        <v>0</v>
      </c>
      <c r="I19" s="1192">
        <f t="shared" si="3"/>
        <v>0</v>
      </c>
      <c r="J19" s="1193">
        <f t="shared" si="2"/>
        <v>0</v>
      </c>
      <c r="K19" s="38">
        <f t="shared" si="3"/>
        <v>0</v>
      </c>
      <c r="L19" s="38">
        <f t="shared" si="3"/>
        <v>0</v>
      </c>
      <c r="M19" s="34"/>
      <c r="N19" s="36"/>
    </row>
    <row r="20" spans="1:14" ht="19.5" customHeight="1">
      <c r="A20" s="35" t="s">
        <v>109</v>
      </c>
      <c r="B20" s="27">
        <v>0</v>
      </c>
      <c r="C20" s="27">
        <v>0</v>
      </c>
      <c r="D20" s="27">
        <f>B20+C20</f>
        <v>0</v>
      </c>
      <c r="E20" s="27"/>
      <c r="F20" s="27">
        <v>0</v>
      </c>
      <c r="G20" s="27">
        <f>E20+F20</f>
        <v>0</v>
      </c>
      <c r="H20" s="1190">
        <f aca="true" t="shared" si="4" ref="H20:I28">B20-E20</f>
        <v>0</v>
      </c>
      <c r="I20" s="1190">
        <f t="shared" si="4"/>
        <v>0</v>
      </c>
      <c r="J20" s="1191">
        <f t="shared" si="2"/>
        <v>0</v>
      </c>
      <c r="K20" s="29"/>
      <c r="L20" s="29"/>
      <c r="M20" s="34"/>
      <c r="N20" s="36"/>
    </row>
    <row r="21" spans="1:14" ht="19.5" customHeight="1">
      <c r="A21" s="35" t="s">
        <v>110</v>
      </c>
      <c r="B21" s="27">
        <v>0</v>
      </c>
      <c r="C21" s="27">
        <v>0</v>
      </c>
      <c r="D21" s="27">
        <f aca="true" t="shared" si="5" ref="D21:D27">B21+C21</f>
        <v>0</v>
      </c>
      <c r="E21" s="27">
        <v>0</v>
      </c>
      <c r="F21" s="27">
        <v>0</v>
      </c>
      <c r="G21" s="27">
        <f aca="true" t="shared" si="6" ref="G21:G27">E21+F21</f>
        <v>0</v>
      </c>
      <c r="H21" s="1191">
        <f t="shared" si="4"/>
        <v>0</v>
      </c>
      <c r="I21" s="1190">
        <f t="shared" si="4"/>
        <v>0</v>
      </c>
      <c r="J21" s="1191">
        <f t="shared" si="2"/>
        <v>0</v>
      </c>
      <c r="K21" s="29"/>
      <c r="L21" s="29"/>
      <c r="M21" s="34"/>
      <c r="N21" s="36"/>
    </row>
    <row r="22" spans="1:14" ht="21" customHeight="1">
      <c r="A22" s="35">
        <v>2.004</v>
      </c>
      <c r="B22" s="27">
        <v>0</v>
      </c>
      <c r="C22" s="27">
        <v>0</v>
      </c>
      <c r="D22" s="27">
        <f t="shared" si="5"/>
        <v>0</v>
      </c>
      <c r="E22" s="27">
        <v>0</v>
      </c>
      <c r="F22" s="27">
        <v>0</v>
      </c>
      <c r="G22" s="27">
        <f t="shared" si="6"/>
        <v>0</v>
      </c>
      <c r="H22" s="1191">
        <f t="shared" si="4"/>
        <v>0</v>
      </c>
      <c r="I22" s="1190">
        <f t="shared" si="4"/>
        <v>0</v>
      </c>
      <c r="J22" s="1191">
        <f t="shared" si="2"/>
        <v>0</v>
      </c>
      <c r="K22" s="29"/>
      <c r="L22" s="29"/>
      <c r="M22" s="34"/>
      <c r="N22" s="214"/>
    </row>
    <row r="23" spans="1:14" ht="19.5" customHeight="1">
      <c r="A23" s="35">
        <v>2.005</v>
      </c>
      <c r="B23" s="139">
        <v>0</v>
      </c>
      <c r="C23" s="139">
        <v>0</v>
      </c>
      <c r="D23" s="27">
        <f t="shared" si="5"/>
        <v>0</v>
      </c>
      <c r="E23" s="139">
        <v>0</v>
      </c>
      <c r="F23" s="139">
        <v>0</v>
      </c>
      <c r="G23" s="27">
        <f t="shared" si="6"/>
        <v>0</v>
      </c>
      <c r="H23" s="1191">
        <f t="shared" si="4"/>
        <v>0</v>
      </c>
      <c r="I23" s="1190">
        <f t="shared" si="4"/>
        <v>0</v>
      </c>
      <c r="J23" s="1191">
        <f t="shared" si="2"/>
        <v>0</v>
      </c>
      <c r="K23" s="29"/>
      <c r="L23" s="29"/>
      <c r="M23" s="34"/>
      <c r="N23" s="36"/>
    </row>
    <row r="24" spans="1:14" ht="19.5" customHeight="1">
      <c r="A24" s="203">
        <v>2006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7">
        <v>0</v>
      </c>
      <c r="G24" s="27">
        <f t="shared" si="6"/>
        <v>0</v>
      </c>
      <c r="H24" s="1191">
        <f t="shared" si="4"/>
        <v>0</v>
      </c>
      <c r="I24" s="1190">
        <f t="shared" si="4"/>
        <v>0</v>
      </c>
      <c r="J24" s="1191">
        <f t="shared" si="2"/>
        <v>0</v>
      </c>
      <c r="K24" s="29"/>
      <c r="L24" s="29"/>
      <c r="M24" s="34"/>
      <c r="N24" s="214"/>
    </row>
    <row r="25" spans="1:14" ht="19.5" customHeight="1">
      <c r="A25" s="203">
        <v>2007</v>
      </c>
      <c r="B25" s="27">
        <v>0</v>
      </c>
      <c r="C25" s="27">
        <v>0</v>
      </c>
      <c r="D25" s="27">
        <f t="shared" si="5"/>
        <v>0</v>
      </c>
      <c r="E25" s="27">
        <v>0</v>
      </c>
      <c r="F25" s="27">
        <v>0</v>
      </c>
      <c r="G25" s="27">
        <f t="shared" si="6"/>
        <v>0</v>
      </c>
      <c r="H25" s="1191">
        <f t="shared" si="4"/>
        <v>0</v>
      </c>
      <c r="I25" s="1190">
        <f t="shared" si="4"/>
        <v>0</v>
      </c>
      <c r="J25" s="1191">
        <f t="shared" si="2"/>
        <v>0</v>
      </c>
      <c r="K25" s="29"/>
      <c r="L25" s="29"/>
      <c r="M25" s="34"/>
      <c r="N25" s="214"/>
    </row>
    <row r="26" spans="1:14" ht="19.5" customHeight="1">
      <c r="A26" s="203">
        <v>2008</v>
      </c>
      <c r="B26" s="27">
        <v>0</v>
      </c>
      <c r="C26" s="27">
        <v>0</v>
      </c>
      <c r="D26" s="27">
        <f t="shared" si="5"/>
        <v>0</v>
      </c>
      <c r="E26" s="27">
        <v>0</v>
      </c>
      <c r="F26" s="27">
        <v>0</v>
      </c>
      <c r="G26" s="27">
        <f t="shared" si="6"/>
        <v>0</v>
      </c>
      <c r="H26" s="1191">
        <f t="shared" si="4"/>
        <v>0</v>
      </c>
      <c r="I26" s="1190">
        <f t="shared" si="4"/>
        <v>0</v>
      </c>
      <c r="J26" s="1191">
        <f t="shared" si="2"/>
        <v>0</v>
      </c>
      <c r="K26" s="29"/>
      <c r="L26" s="29"/>
      <c r="M26" s="34"/>
      <c r="N26" s="214"/>
    </row>
    <row r="27" spans="1:14" ht="19.5" customHeight="1">
      <c r="A27" s="203">
        <v>2009</v>
      </c>
      <c r="B27" s="27">
        <v>774404</v>
      </c>
      <c r="C27" s="27">
        <v>0</v>
      </c>
      <c r="D27" s="27">
        <f t="shared" si="5"/>
        <v>774404</v>
      </c>
      <c r="E27" s="27">
        <v>577530</v>
      </c>
      <c r="F27" s="27">
        <v>0</v>
      </c>
      <c r="G27" s="27">
        <f t="shared" si="6"/>
        <v>577530</v>
      </c>
      <c r="H27" s="1191">
        <f t="shared" si="4"/>
        <v>196874</v>
      </c>
      <c r="I27" s="1190">
        <f t="shared" si="4"/>
        <v>0</v>
      </c>
      <c r="J27" s="1191">
        <f t="shared" si="2"/>
        <v>196874</v>
      </c>
      <c r="K27" s="29"/>
      <c r="L27" s="29"/>
      <c r="M27" s="34"/>
      <c r="N27" s="214"/>
    </row>
    <row r="28" spans="1:14" ht="19.5" customHeight="1">
      <c r="A28" s="203">
        <v>2010</v>
      </c>
      <c r="B28" s="27">
        <v>1560826</v>
      </c>
      <c r="C28" s="27">
        <v>0</v>
      </c>
      <c r="D28" s="27">
        <f>B28+C28</f>
        <v>1560826</v>
      </c>
      <c r="E28" s="27">
        <v>1638040</v>
      </c>
      <c r="F28" s="27">
        <v>0</v>
      </c>
      <c r="G28" s="27">
        <f>E28+F28</f>
        <v>1638040</v>
      </c>
      <c r="H28" s="1191">
        <f>B28-E28</f>
        <v>-77214</v>
      </c>
      <c r="I28" s="1190">
        <f t="shared" si="4"/>
        <v>0</v>
      </c>
      <c r="J28" s="1191">
        <f t="shared" si="2"/>
        <v>-77214</v>
      </c>
      <c r="K28" s="29"/>
      <c r="L28" s="29"/>
      <c r="M28" s="34"/>
      <c r="N28" s="214"/>
    </row>
    <row r="29" spans="1:14" s="50" customFormat="1" ht="19.5" customHeight="1">
      <c r="A29" s="45" t="s">
        <v>108</v>
      </c>
      <c r="B29" s="896">
        <f>SUM(B20:B28)</f>
        <v>2335230</v>
      </c>
      <c r="C29" s="896">
        <f aca="true" t="shared" si="7" ref="C29:J29">SUM(C20:C28)</f>
        <v>0</v>
      </c>
      <c r="D29" s="896">
        <f t="shared" si="7"/>
        <v>2335230</v>
      </c>
      <c r="E29" s="896">
        <f t="shared" si="7"/>
        <v>2215570</v>
      </c>
      <c r="F29" s="896">
        <f t="shared" si="7"/>
        <v>0</v>
      </c>
      <c r="G29" s="896">
        <f t="shared" si="7"/>
        <v>2215570</v>
      </c>
      <c r="H29" s="1194">
        <f t="shared" si="7"/>
        <v>119660</v>
      </c>
      <c r="I29" s="1194">
        <f t="shared" si="7"/>
        <v>0</v>
      </c>
      <c r="J29" s="1194">
        <f t="shared" si="7"/>
        <v>119660</v>
      </c>
      <c r="K29" s="914"/>
      <c r="L29" s="914"/>
      <c r="M29" s="915"/>
      <c r="N29" s="916"/>
    </row>
    <row r="30" spans="1:14" ht="20.25" customHeight="1" thickBot="1">
      <c r="A30" s="42" t="s">
        <v>100</v>
      </c>
      <c r="B30" s="201">
        <f>SUM(B19:B28)</f>
        <v>2335230</v>
      </c>
      <c r="C30" s="201">
        <f>SUM(C19:C28)</f>
        <v>0</v>
      </c>
      <c r="D30" s="201">
        <f aca="true" t="shared" si="8" ref="D30:J30">SUM(D19:D28)</f>
        <v>2335230</v>
      </c>
      <c r="E30" s="201">
        <f>SUM(E19:E28)</f>
        <v>2215570</v>
      </c>
      <c r="F30" s="201">
        <f t="shared" si="8"/>
        <v>0</v>
      </c>
      <c r="G30" s="201">
        <f t="shared" si="8"/>
        <v>2215570</v>
      </c>
      <c r="H30" s="1195">
        <f t="shared" si="8"/>
        <v>119660</v>
      </c>
      <c r="I30" s="1195">
        <f t="shared" si="8"/>
        <v>0</v>
      </c>
      <c r="J30" s="1195">
        <f t="shared" si="8"/>
        <v>119660</v>
      </c>
      <c r="K30" s="201">
        <f>SUM(K19:K23)</f>
        <v>0</v>
      </c>
      <c r="L30" s="201">
        <f>SUM(L19:L23)</f>
        <v>0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196"/>
      <c r="I31" s="1196"/>
      <c r="J31" s="1197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196"/>
      <c r="I32" s="1196"/>
      <c r="J32" s="1197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196"/>
      <c r="I33" s="1196"/>
      <c r="J33" s="1197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196"/>
      <c r="I34" s="1196"/>
      <c r="J34" s="1197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196"/>
      <c r="I35" s="1196"/>
      <c r="J35" s="1197"/>
      <c r="K35" s="46"/>
      <c r="L35" s="46"/>
      <c r="M35" s="46"/>
      <c r="N35" s="46"/>
    </row>
    <row r="36" spans="2:11" ht="15">
      <c r="B36" s="112" t="s">
        <v>299</v>
      </c>
      <c r="C36" s="47" t="s">
        <v>669</v>
      </c>
      <c r="D36" s="47"/>
      <c r="E36" s="48"/>
      <c r="F36" s="48"/>
      <c r="G36" s="49"/>
      <c r="H36" s="1198"/>
      <c r="I36" s="1199" t="s">
        <v>112</v>
      </c>
      <c r="J36" s="1200" t="s">
        <v>354</v>
      </c>
      <c r="K36" s="49"/>
    </row>
    <row r="37" spans="2:12" ht="15">
      <c r="B37" t="s">
        <v>668</v>
      </c>
      <c r="C37" s="49"/>
      <c r="D37" s="49"/>
      <c r="E37" s="49"/>
      <c r="F37" s="49"/>
      <c r="G37" s="49"/>
      <c r="H37" s="1201"/>
      <c r="I37" s="1201"/>
      <c r="J37" s="1196" t="s">
        <v>113</v>
      </c>
      <c r="K37" s="49"/>
      <c r="L37" s="60"/>
    </row>
    <row r="38" spans="3:14" ht="15">
      <c r="C38" s="49"/>
      <c r="D38" s="49"/>
      <c r="E38" s="49"/>
      <c r="F38" s="49"/>
      <c r="G38" s="49"/>
      <c r="H38" s="1201"/>
      <c r="I38" s="1201"/>
      <c r="J38" s="1201"/>
      <c r="K38" s="49"/>
      <c r="L38" s="60"/>
      <c r="M38" s="49"/>
      <c r="N38" s="49"/>
    </row>
    <row r="40" ht="12.75">
      <c r="B40" s="51"/>
    </row>
    <row r="41" spans="3:14" ht="18">
      <c r="C41" s="4"/>
      <c r="D41" s="4"/>
      <c r="E41" s="51"/>
      <c r="F41" s="12"/>
      <c r="G41" s="51"/>
      <c r="H41" s="1202"/>
      <c r="I41" s="1202"/>
      <c r="J41" s="1203"/>
      <c r="K41" s="51"/>
      <c r="L41" s="51"/>
      <c r="M41" s="51"/>
      <c r="N41" s="51"/>
    </row>
    <row r="42" ht="12.75">
      <c r="E42"/>
    </row>
    <row r="43" ht="12.75">
      <c r="E43"/>
    </row>
  </sheetData>
  <sheetProtection/>
  <printOptions horizontalCentered="1" verticalCentered="1"/>
  <pageMargins left="0.1968503937007874" right="0.75" top="1" bottom="1" header="0" footer="0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5">
      <selection activeCell="A15" sqref="A15"/>
    </sheetView>
  </sheetViews>
  <sheetFormatPr defaultColWidth="11.421875" defaultRowHeight="12.75"/>
  <cols>
    <col min="1" max="1" width="21.28125" style="0" customWidth="1"/>
    <col min="2" max="2" width="18.140625" style="0" customWidth="1"/>
    <col min="3" max="4" width="15.7109375" style="0" customWidth="1"/>
    <col min="5" max="5" width="12.7109375" style="50" customWidth="1"/>
    <col min="6" max="6" width="14.421875" style="0" customWidth="1"/>
    <col min="7" max="7" width="15.8515625" style="0" customWidth="1"/>
    <col min="8" max="8" width="15.00390625" style="1048" customWidth="1"/>
    <col min="9" max="9" width="18.140625" style="1048" customWidth="1"/>
    <col min="10" max="10" width="17.421875" style="1049" customWidth="1"/>
    <col min="11" max="11" width="14.8515625" style="0" customWidth="1"/>
    <col min="12" max="12" width="12.7109375" style="0" customWidth="1"/>
    <col min="13" max="13" width="10.28125" style="0" customWidth="1"/>
    <col min="14" max="14" width="10.574218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046"/>
      <c r="I1" s="1046"/>
      <c r="J1" s="1046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046"/>
      <c r="I2" s="1046"/>
      <c r="J2" s="1046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046"/>
      <c r="I3" s="1046"/>
      <c r="J3" s="1046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046"/>
      <c r="I4" s="1046"/>
      <c r="J4" s="1047"/>
      <c r="K4" s="1"/>
      <c r="L4" s="1"/>
      <c r="M4" s="1"/>
      <c r="N4" s="1"/>
    </row>
    <row r="5" ht="12.75">
      <c r="E5"/>
    </row>
    <row r="6" spans="5:14" ht="15.75">
      <c r="E6"/>
      <c r="I6" s="1050" t="s">
        <v>196</v>
      </c>
      <c r="J6" s="1204" t="s">
        <v>455</v>
      </c>
      <c r="K6" s="115"/>
      <c r="L6" s="115"/>
      <c r="M6" s="115"/>
      <c r="N6" s="115"/>
    </row>
    <row r="7" spans="5:14" ht="15.75">
      <c r="E7"/>
      <c r="I7" s="1205" t="s">
        <v>90</v>
      </c>
      <c r="J7" s="1204" t="s">
        <v>456</v>
      </c>
      <c r="K7" s="115"/>
      <c r="L7" s="115"/>
      <c r="M7" s="115"/>
      <c r="N7" s="115"/>
    </row>
    <row r="8" spans="5:14" ht="15.75">
      <c r="E8"/>
      <c r="I8" s="1205" t="s">
        <v>91</v>
      </c>
      <c r="J8" s="1204" t="s">
        <v>457</v>
      </c>
      <c r="K8" s="115"/>
      <c r="L8" s="115"/>
      <c r="M8" s="115"/>
      <c r="N8" s="115"/>
    </row>
    <row r="9" spans="2:14" s="8" customFormat="1" ht="18.75" thickBot="1">
      <c r="B9" s="9"/>
      <c r="C9" s="10"/>
      <c r="D9" s="11"/>
      <c r="E9" s="9"/>
      <c r="F9" s="12"/>
      <c r="G9" s="9"/>
      <c r="H9" s="1051"/>
      <c r="I9" s="1051"/>
      <c r="J9" s="1052"/>
      <c r="K9" s="9"/>
      <c r="L9" s="9"/>
      <c r="M9" s="9"/>
      <c r="N9" s="9"/>
    </row>
    <row r="10" spans="1:14" ht="30.75" customHeight="1" thickBot="1">
      <c r="A10" s="13" t="s">
        <v>92</v>
      </c>
      <c r="B10" s="2166" t="s">
        <v>93</v>
      </c>
      <c r="C10" s="2167"/>
      <c r="D10" s="2163"/>
      <c r="E10" s="2166" t="s">
        <v>94</v>
      </c>
      <c r="F10" s="2167"/>
      <c r="G10" s="2163"/>
      <c r="H10" s="2320" t="s">
        <v>175</v>
      </c>
      <c r="I10" s="2321"/>
      <c r="J10" s="2322"/>
      <c r="K10" s="2323" t="s">
        <v>96</v>
      </c>
      <c r="L10" s="2324"/>
      <c r="M10" s="290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074" t="s">
        <v>98</v>
      </c>
      <c r="I11" s="1075" t="s">
        <v>99</v>
      </c>
      <c r="J11" s="1076" t="s">
        <v>100</v>
      </c>
      <c r="K11" s="230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130">
        <v>0</v>
      </c>
      <c r="C12" s="27">
        <v>0</v>
      </c>
      <c r="D12" s="314">
        <f aca="true" t="shared" si="0" ref="D12:D18">B12+C12</f>
        <v>0</v>
      </c>
      <c r="E12" s="130">
        <v>0</v>
      </c>
      <c r="F12" s="27">
        <v>0</v>
      </c>
      <c r="G12" s="314">
        <f>+E12+F12</f>
        <v>0</v>
      </c>
      <c r="H12" s="1077">
        <f aca="true" t="shared" si="1" ref="H12:I18">B12-E12</f>
        <v>0</v>
      </c>
      <c r="I12" s="1057">
        <f t="shared" si="1"/>
        <v>0</v>
      </c>
      <c r="J12" s="1078">
        <f aca="true" t="shared" si="2" ref="J12:J17">H12+I12</f>
        <v>0</v>
      </c>
      <c r="K12" s="323"/>
      <c r="L12" s="144"/>
      <c r="M12" s="195"/>
      <c r="N12" s="124"/>
    </row>
    <row r="13" spans="1:14" s="32" customFormat="1" ht="19.5" customHeight="1">
      <c r="A13" s="33" t="s">
        <v>104</v>
      </c>
      <c r="B13" s="130">
        <v>0</v>
      </c>
      <c r="C13" s="27">
        <v>0</v>
      </c>
      <c r="D13" s="314">
        <f t="shared" si="0"/>
        <v>0</v>
      </c>
      <c r="E13" s="130">
        <v>0</v>
      </c>
      <c r="F13" s="27">
        <v>0</v>
      </c>
      <c r="G13" s="314">
        <f aca="true" t="shared" si="3" ref="G13:G25">E13+F13</f>
        <v>0</v>
      </c>
      <c r="H13" s="1077">
        <f t="shared" si="1"/>
        <v>0</v>
      </c>
      <c r="I13" s="1057">
        <f t="shared" si="1"/>
        <v>0</v>
      </c>
      <c r="J13" s="1078">
        <f t="shared" si="2"/>
        <v>0</v>
      </c>
      <c r="K13" s="323"/>
      <c r="L13" s="144"/>
      <c r="M13" s="147"/>
      <c r="N13" s="31"/>
    </row>
    <row r="14" spans="1:14" s="32" customFormat="1" ht="19.5" customHeight="1">
      <c r="A14" s="33" t="s">
        <v>105</v>
      </c>
      <c r="B14" s="130">
        <v>0</v>
      </c>
      <c r="C14" s="27">
        <v>0</v>
      </c>
      <c r="D14" s="314">
        <f t="shared" si="0"/>
        <v>0</v>
      </c>
      <c r="E14" s="130">
        <v>0</v>
      </c>
      <c r="F14" s="27">
        <v>0</v>
      </c>
      <c r="G14" s="314">
        <f t="shared" si="3"/>
        <v>0</v>
      </c>
      <c r="H14" s="1077">
        <f t="shared" si="1"/>
        <v>0</v>
      </c>
      <c r="I14" s="1057">
        <f t="shared" si="1"/>
        <v>0</v>
      </c>
      <c r="J14" s="1078">
        <f t="shared" si="2"/>
        <v>0</v>
      </c>
      <c r="K14" s="323"/>
      <c r="L14" s="144"/>
      <c r="M14" s="151"/>
      <c r="N14" s="31"/>
    </row>
    <row r="15" spans="1:14" s="32" customFormat="1" ht="19.5" customHeight="1">
      <c r="A15" s="33">
        <v>1.998</v>
      </c>
      <c r="B15" s="130">
        <v>0</v>
      </c>
      <c r="C15" s="27">
        <v>0</v>
      </c>
      <c r="D15" s="314">
        <f t="shared" si="0"/>
        <v>0</v>
      </c>
      <c r="E15" s="130">
        <v>0</v>
      </c>
      <c r="F15" s="27">
        <v>0</v>
      </c>
      <c r="G15" s="314">
        <f>+E15+F15</f>
        <v>0</v>
      </c>
      <c r="H15" s="1077">
        <f t="shared" si="1"/>
        <v>0</v>
      </c>
      <c r="I15" s="1057">
        <f t="shared" si="1"/>
        <v>0</v>
      </c>
      <c r="J15" s="1078">
        <f>H15+I15</f>
        <v>0</v>
      </c>
      <c r="K15" s="323"/>
      <c r="L15" s="144"/>
      <c r="M15" s="196"/>
      <c r="N15" s="31"/>
    </row>
    <row r="16" spans="1:14" s="32" customFormat="1" ht="19.5" customHeight="1">
      <c r="A16" s="33">
        <v>1.999</v>
      </c>
      <c r="B16" s="130">
        <v>0</v>
      </c>
      <c r="C16" s="27">
        <v>0</v>
      </c>
      <c r="D16" s="314">
        <f t="shared" si="0"/>
        <v>0</v>
      </c>
      <c r="E16" s="130">
        <v>0</v>
      </c>
      <c r="F16" s="27">
        <v>0</v>
      </c>
      <c r="G16" s="314">
        <f>+E16+F16</f>
        <v>0</v>
      </c>
      <c r="H16" s="1077">
        <f t="shared" si="1"/>
        <v>0</v>
      </c>
      <c r="I16" s="1057">
        <f t="shared" si="1"/>
        <v>0</v>
      </c>
      <c r="J16" s="1078">
        <f>H16+I16</f>
        <v>0</v>
      </c>
      <c r="K16" s="323"/>
      <c r="L16" s="144"/>
      <c r="M16" s="151"/>
      <c r="N16" s="31"/>
    </row>
    <row r="17" spans="1:14" ht="23.25" customHeight="1">
      <c r="A17" s="35" t="s">
        <v>106</v>
      </c>
      <c r="B17" s="130">
        <v>0</v>
      </c>
      <c r="C17" s="27">
        <v>0</v>
      </c>
      <c r="D17" s="314">
        <f t="shared" si="0"/>
        <v>0</v>
      </c>
      <c r="E17" s="130">
        <v>0</v>
      </c>
      <c r="F17" s="27">
        <v>0</v>
      </c>
      <c r="G17" s="314">
        <f t="shared" si="3"/>
        <v>0</v>
      </c>
      <c r="H17" s="1077">
        <f t="shared" si="1"/>
        <v>0</v>
      </c>
      <c r="I17" s="1057">
        <f t="shared" si="1"/>
        <v>0</v>
      </c>
      <c r="J17" s="1078">
        <f t="shared" si="2"/>
        <v>0</v>
      </c>
      <c r="K17" s="323"/>
      <c r="L17" s="144"/>
      <c r="M17" s="151"/>
      <c r="N17" s="31"/>
    </row>
    <row r="18" spans="1:14" ht="24.75" customHeight="1">
      <c r="A18" s="35" t="s">
        <v>107</v>
      </c>
      <c r="B18" s="130">
        <v>4218000</v>
      </c>
      <c r="C18" s="27">
        <v>3463000</v>
      </c>
      <c r="D18" s="314">
        <f t="shared" si="0"/>
        <v>7681000</v>
      </c>
      <c r="E18" s="130">
        <v>1949745</v>
      </c>
      <c r="F18" s="27">
        <v>1773408</v>
      </c>
      <c r="G18" s="314">
        <f t="shared" si="3"/>
        <v>3723153</v>
      </c>
      <c r="H18" s="1077">
        <f t="shared" si="1"/>
        <v>2268255</v>
      </c>
      <c r="I18" s="1057">
        <f t="shared" si="1"/>
        <v>1689592</v>
      </c>
      <c r="J18" s="1078">
        <f>H18+I18</f>
        <v>3957847</v>
      </c>
      <c r="K18" s="323"/>
      <c r="L18" s="144"/>
      <c r="M18" s="151" t="s">
        <v>458</v>
      </c>
      <c r="N18" s="31">
        <v>38986</v>
      </c>
    </row>
    <row r="19" spans="1:14" ht="26.25" customHeight="1">
      <c r="A19" s="37" t="s">
        <v>108</v>
      </c>
      <c r="B19" s="226">
        <f aca="true" t="shared" si="4" ref="B19:L19">SUM(B12:B18)</f>
        <v>4218000</v>
      </c>
      <c r="C19" s="38">
        <f t="shared" si="4"/>
        <v>3463000</v>
      </c>
      <c r="D19" s="241">
        <f t="shared" si="4"/>
        <v>7681000</v>
      </c>
      <c r="E19" s="226">
        <f t="shared" si="4"/>
        <v>1949745</v>
      </c>
      <c r="F19" s="38">
        <f t="shared" si="4"/>
        <v>1773408</v>
      </c>
      <c r="G19" s="241">
        <f t="shared" si="4"/>
        <v>3723153</v>
      </c>
      <c r="H19" s="1079">
        <f t="shared" si="4"/>
        <v>2268255</v>
      </c>
      <c r="I19" s="1059">
        <f t="shared" si="4"/>
        <v>1689592</v>
      </c>
      <c r="J19" s="1080">
        <f t="shared" si="4"/>
        <v>3957847</v>
      </c>
      <c r="K19" s="135">
        <f t="shared" si="4"/>
        <v>0</v>
      </c>
      <c r="L19" s="145">
        <f t="shared" si="4"/>
        <v>0</v>
      </c>
      <c r="M19" s="147"/>
      <c r="N19" s="36"/>
    </row>
    <row r="20" spans="1:14" ht="28.5" customHeight="1">
      <c r="A20" s="35" t="s">
        <v>109</v>
      </c>
      <c r="B20" s="130">
        <v>911000</v>
      </c>
      <c r="C20" s="27">
        <v>3018000</v>
      </c>
      <c r="D20" s="314">
        <f aca="true" t="shared" si="5" ref="D20:D25">B20+C20</f>
        <v>3929000</v>
      </c>
      <c r="E20" s="130">
        <v>911000</v>
      </c>
      <c r="F20" s="27">
        <v>3018000</v>
      </c>
      <c r="G20" s="314">
        <f t="shared" si="3"/>
        <v>3929000</v>
      </c>
      <c r="H20" s="1077">
        <f aca="true" t="shared" si="6" ref="H20:I28">B20-E20</f>
        <v>0</v>
      </c>
      <c r="I20" s="1206">
        <v>0</v>
      </c>
      <c r="J20" s="1078">
        <f aca="true" t="shared" si="7" ref="J20:J28">H20+I20</f>
        <v>0</v>
      </c>
      <c r="K20" s="483">
        <v>292</v>
      </c>
      <c r="L20" s="480">
        <v>237324</v>
      </c>
      <c r="M20" s="2229" t="s">
        <v>814</v>
      </c>
      <c r="N20" s="2194"/>
    </row>
    <row r="21" spans="1:14" ht="25.5" customHeight="1">
      <c r="A21" s="35" t="s">
        <v>110</v>
      </c>
      <c r="B21" s="130">
        <v>982000</v>
      </c>
      <c r="C21" s="27">
        <v>3104000</v>
      </c>
      <c r="D21" s="314">
        <f t="shared" si="5"/>
        <v>4086000</v>
      </c>
      <c r="E21" s="130">
        <v>982500</v>
      </c>
      <c r="F21" s="27">
        <v>3104000</v>
      </c>
      <c r="G21" s="314">
        <f t="shared" si="3"/>
        <v>4086500</v>
      </c>
      <c r="H21" s="1081">
        <v>0</v>
      </c>
      <c r="I21" s="1206">
        <v>0</v>
      </c>
      <c r="J21" s="1078">
        <f t="shared" si="7"/>
        <v>0</v>
      </c>
      <c r="K21" s="483">
        <v>500</v>
      </c>
      <c r="L21" s="480">
        <v>237484</v>
      </c>
      <c r="M21" s="2229" t="s">
        <v>810</v>
      </c>
      <c r="N21" s="2194"/>
    </row>
    <row r="22" spans="1:14" ht="27" customHeight="1">
      <c r="A22" s="65" t="s">
        <v>140</v>
      </c>
      <c r="B22" s="130">
        <v>1074000</v>
      </c>
      <c r="C22" s="27">
        <v>3107000</v>
      </c>
      <c r="D22" s="314">
        <f t="shared" si="5"/>
        <v>4181000</v>
      </c>
      <c r="E22" s="130">
        <v>1074000</v>
      </c>
      <c r="F22" s="27">
        <v>3107000</v>
      </c>
      <c r="G22" s="314">
        <f>E22+F22</f>
        <v>4181000</v>
      </c>
      <c r="H22" s="1081">
        <f t="shared" si="6"/>
        <v>0</v>
      </c>
      <c r="I22" s="1206">
        <v>0</v>
      </c>
      <c r="J22" s="1078">
        <f t="shared" si="7"/>
        <v>0</v>
      </c>
      <c r="K22" s="483">
        <v>54796</v>
      </c>
      <c r="L22" s="480">
        <v>318412</v>
      </c>
      <c r="M22" s="2229" t="s">
        <v>815</v>
      </c>
      <c r="N22" s="2194"/>
    </row>
    <row r="23" spans="1:14" ht="27" customHeight="1">
      <c r="A23" s="65" t="s">
        <v>141</v>
      </c>
      <c r="B23" s="130">
        <v>1275000</v>
      </c>
      <c r="C23" s="27">
        <v>3774000</v>
      </c>
      <c r="D23" s="314">
        <f t="shared" si="5"/>
        <v>5049000</v>
      </c>
      <c r="E23" s="130">
        <v>1244004</v>
      </c>
      <c r="F23" s="27">
        <v>3708663</v>
      </c>
      <c r="G23" s="314">
        <f t="shared" si="3"/>
        <v>4952667</v>
      </c>
      <c r="H23" s="1081">
        <f t="shared" si="6"/>
        <v>30996</v>
      </c>
      <c r="I23" s="1057">
        <f t="shared" si="6"/>
        <v>65337</v>
      </c>
      <c r="J23" s="1078">
        <f t="shared" si="7"/>
        <v>96333</v>
      </c>
      <c r="K23" s="483"/>
      <c r="L23" s="480"/>
      <c r="M23" s="2229" t="s">
        <v>816</v>
      </c>
      <c r="N23" s="2194"/>
    </row>
    <row r="24" spans="1:15" ht="23.25" customHeight="1">
      <c r="A24" s="65" t="s">
        <v>348</v>
      </c>
      <c r="B24" s="197">
        <v>1399000</v>
      </c>
      <c r="C24" s="126">
        <v>4099000</v>
      </c>
      <c r="D24" s="344">
        <f t="shared" si="5"/>
        <v>5498000</v>
      </c>
      <c r="E24" s="337">
        <f>+B24+H23</f>
        <v>1429996</v>
      </c>
      <c r="F24" s="126">
        <v>3944332</v>
      </c>
      <c r="G24" s="314">
        <f t="shared" si="3"/>
        <v>5374328</v>
      </c>
      <c r="H24" s="1081">
        <f t="shared" si="6"/>
        <v>-30996</v>
      </c>
      <c r="I24" s="1057">
        <f t="shared" si="6"/>
        <v>154668</v>
      </c>
      <c r="J24" s="1078">
        <f t="shared" si="7"/>
        <v>123672</v>
      </c>
      <c r="K24" s="484">
        <v>341692</v>
      </c>
      <c r="L24" s="481"/>
      <c r="M24" s="2229" t="s">
        <v>811</v>
      </c>
      <c r="N24" s="2194"/>
      <c r="O24" s="198"/>
    </row>
    <row r="25" spans="1:14" ht="25.5" customHeight="1">
      <c r="A25" s="65" t="s">
        <v>356</v>
      </c>
      <c r="B25" s="130">
        <v>1500626</v>
      </c>
      <c r="C25" s="27">
        <v>4660217</v>
      </c>
      <c r="D25" s="314">
        <f t="shared" si="5"/>
        <v>6160843</v>
      </c>
      <c r="E25" s="130">
        <v>1469125</v>
      </c>
      <c r="F25" s="27">
        <v>4228024</v>
      </c>
      <c r="G25" s="314">
        <f t="shared" si="3"/>
        <v>5697149</v>
      </c>
      <c r="H25" s="1081">
        <f t="shared" si="6"/>
        <v>31501</v>
      </c>
      <c r="I25" s="1057">
        <f t="shared" si="6"/>
        <v>432193</v>
      </c>
      <c r="J25" s="1078">
        <f t="shared" si="7"/>
        <v>463694</v>
      </c>
      <c r="K25" s="483"/>
      <c r="L25" s="480"/>
      <c r="M25" s="2229" t="s">
        <v>812</v>
      </c>
      <c r="N25" s="2194"/>
    </row>
    <row r="26" spans="1:14" ht="24.75" customHeight="1">
      <c r="A26" s="479">
        <v>2008</v>
      </c>
      <c r="B26" s="467">
        <v>1758449</v>
      </c>
      <c r="C26" s="164">
        <v>2771059</v>
      </c>
      <c r="D26" s="449">
        <f>SUM(B26:C26)</f>
        <v>4529508</v>
      </c>
      <c r="E26" s="467">
        <v>1789950</v>
      </c>
      <c r="F26" s="164">
        <v>929348</v>
      </c>
      <c r="G26" s="449">
        <f>SUM(E26:F26)</f>
        <v>2719298</v>
      </c>
      <c r="H26" s="1081">
        <f t="shared" si="6"/>
        <v>-31501</v>
      </c>
      <c r="I26" s="1207">
        <f>+C26-F26</f>
        <v>1841711</v>
      </c>
      <c r="J26" s="1078">
        <f t="shared" si="7"/>
        <v>1810210</v>
      </c>
      <c r="K26" s="485">
        <v>2240437</v>
      </c>
      <c r="L26" s="482"/>
      <c r="M26" s="2229" t="s">
        <v>813</v>
      </c>
      <c r="N26" s="2194"/>
    </row>
    <row r="27" spans="1:14" ht="27" customHeight="1">
      <c r="A27" s="479">
        <v>2009</v>
      </c>
      <c r="B27" s="448">
        <v>6438295</v>
      </c>
      <c r="C27" s="27">
        <v>0</v>
      </c>
      <c r="D27" s="449">
        <f>SUM(B27:C27)</f>
        <v>6438295</v>
      </c>
      <c r="E27" s="448">
        <v>6438295</v>
      </c>
      <c r="F27" s="27">
        <v>0</v>
      </c>
      <c r="G27" s="449">
        <f>SUM(E27:F27)</f>
        <v>6438295</v>
      </c>
      <c r="H27" s="1081">
        <f t="shared" si="6"/>
        <v>0</v>
      </c>
      <c r="I27" s="1081">
        <f t="shared" si="6"/>
        <v>0</v>
      </c>
      <c r="J27" s="1078">
        <f t="shared" si="7"/>
        <v>0</v>
      </c>
      <c r="K27" s="485">
        <v>1090294</v>
      </c>
      <c r="L27" s="410"/>
      <c r="M27" s="2229" t="s">
        <v>788</v>
      </c>
      <c r="N27" s="2194"/>
    </row>
    <row r="28" spans="1:14" ht="28.5" customHeight="1">
      <c r="A28" s="387">
        <v>2010</v>
      </c>
      <c r="B28" s="164">
        <v>9920609</v>
      </c>
      <c r="C28" s="27">
        <v>0</v>
      </c>
      <c r="D28" s="164">
        <f>SUM(B28:C28)</f>
        <v>9920609</v>
      </c>
      <c r="E28" s="164">
        <v>8248799</v>
      </c>
      <c r="F28" s="27">
        <v>0</v>
      </c>
      <c r="G28" s="164">
        <f>SUM(E28:F28)</f>
        <v>8248799</v>
      </c>
      <c r="H28" s="1207">
        <f>+B28-E28</f>
        <v>1671810</v>
      </c>
      <c r="I28" s="1058">
        <f t="shared" si="6"/>
        <v>0</v>
      </c>
      <c r="J28" s="1058">
        <f t="shared" si="7"/>
        <v>1671810</v>
      </c>
      <c r="K28" s="410"/>
      <c r="L28" s="410"/>
      <c r="M28" s="2325" t="s">
        <v>808</v>
      </c>
      <c r="N28" s="2289"/>
    </row>
    <row r="29" spans="1:14" s="50" customFormat="1" ht="28.5" customHeight="1">
      <c r="A29" s="387" t="s">
        <v>970</v>
      </c>
      <c r="B29" s="168">
        <f>SUM(B20:B28)</f>
        <v>25258979</v>
      </c>
      <c r="C29" s="168">
        <f aca="true" t="shared" si="8" ref="C29:J29">SUM(C20:C28)</f>
        <v>24533276</v>
      </c>
      <c r="D29" s="168">
        <f t="shared" si="8"/>
        <v>49792255</v>
      </c>
      <c r="E29" s="168">
        <f t="shared" si="8"/>
        <v>23587669</v>
      </c>
      <c r="F29" s="168">
        <f t="shared" si="8"/>
        <v>22039367</v>
      </c>
      <c r="G29" s="168">
        <f t="shared" si="8"/>
        <v>45627036</v>
      </c>
      <c r="H29" s="1208">
        <f t="shared" si="8"/>
        <v>1671810</v>
      </c>
      <c r="I29" s="1208">
        <f t="shared" si="8"/>
        <v>2493909</v>
      </c>
      <c r="J29" s="1208">
        <f t="shared" si="8"/>
        <v>4165719</v>
      </c>
      <c r="K29" s="374"/>
      <c r="L29" s="374"/>
      <c r="M29" s="917"/>
      <c r="N29" s="918"/>
    </row>
    <row r="30" spans="1:14" ht="15.75" thickBot="1">
      <c r="A30" s="375" t="s">
        <v>537</v>
      </c>
      <c r="B30" s="376">
        <f aca="true" t="shared" si="9" ref="B30:L30">SUM(B19:B28)</f>
        <v>29476979</v>
      </c>
      <c r="C30" s="376">
        <f t="shared" si="9"/>
        <v>27996276</v>
      </c>
      <c r="D30" s="376">
        <f t="shared" si="9"/>
        <v>57473255</v>
      </c>
      <c r="E30" s="376">
        <f t="shared" si="9"/>
        <v>25537414</v>
      </c>
      <c r="F30" s="376">
        <f t="shared" si="9"/>
        <v>23812775</v>
      </c>
      <c r="G30" s="376">
        <f t="shared" si="9"/>
        <v>49350189</v>
      </c>
      <c r="H30" s="1209">
        <f t="shared" si="9"/>
        <v>3940065</v>
      </c>
      <c r="I30" s="1209">
        <f t="shared" si="9"/>
        <v>4183501</v>
      </c>
      <c r="J30" s="1209">
        <f t="shared" si="9"/>
        <v>8123566</v>
      </c>
      <c r="K30" s="468">
        <f t="shared" si="9"/>
        <v>3728011</v>
      </c>
      <c r="L30" s="468">
        <f t="shared" si="9"/>
        <v>793220</v>
      </c>
      <c r="M30" s="376"/>
      <c r="N30" s="376"/>
    </row>
    <row r="31" spans="1:14" ht="15">
      <c r="A31" s="45"/>
      <c r="C31" s="46"/>
      <c r="D31" s="46"/>
      <c r="E31" s="46"/>
      <c r="F31" s="46"/>
      <c r="G31" s="46"/>
      <c r="H31" s="1063"/>
      <c r="I31" s="1063"/>
      <c r="J31" s="1064"/>
      <c r="K31" s="46"/>
      <c r="L31" s="46"/>
      <c r="M31" s="46"/>
      <c r="N31" s="46"/>
    </row>
    <row r="32" spans="1:14" ht="15.75">
      <c r="A32" s="45"/>
      <c r="B32" s="466" t="s">
        <v>807</v>
      </c>
      <c r="C32" s="464"/>
      <c r="D32" s="464"/>
      <c r="E32" s="464"/>
      <c r="F32" s="46"/>
      <c r="G32" s="46"/>
      <c r="H32" s="1063"/>
      <c r="I32" s="1063"/>
      <c r="J32" s="1064"/>
      <c r="K32" s="46"/>
      <c r="L32" s="46"/>
      <c r="M32" s="46"/>
      <c r="N32" s="46"/>
    </row>
    <row r="33" spans="1:14" ht="15">
      <c r="A33" s="45"/>
      <c r="C33" s="46"/>
      <c r="D33" s="46"/>
      <c r="E33" s="46"/>
      <c r="F33" s="46"/>
      <c r="G33" s="46"/>
      <c r="H33" s="1063"/>
      <c r="I33" s="1063"/>
      <c r="J33" s="1064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063"/>
      <c r="I34" s="1063"/>
      <c r="J34" s="1064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063"/>
      <c r="I35" s="1063"/>
      <c r="J35" s="1064"/>
      <c r="K35" s="46"/>
      <c r="L35" s="46"/>
      <c r="M35" s="46"/>
      <c r="N35" s="46"/>
    </row>
    <row r="36" spans="2:11" ht="15">
      <c r="B36" s="465" t="s">
        <v>111</v>
      </c>
      <c r="C36" s="460" t="s">
        <v>787</v>
      </c>
      <c r="D36" s="460"/>
      <c r="E36" s="461"/>
      <c r="F36" s="461"/>
      <c r="G36" s="462"/>
      <c r="H36" s="1065"/>
      <c r="I36" s="1066" t="s">
        <v>112</v>
      </c>
      <c r="J36" s="1067" t="s">
        <v>777</v>
      </c>
      <c r="K36" s="49"/>
    </row>
    <row r="37" spans="2:12" ht="15">
      <c r="B37" s="459" t="s">
        <v>789</v>
      </c>
      <c r="C37" s="462"/>
      <c r="D37" s="462"/>
      <c r="E37" s="462"/>
      <c r="F37" s="462"/>
      <c r="G37" s="462"/>
      <c r="H37" s="1068"/>
      <c r="I37" s="1068"/>
      <c r="J37" s="1068"/>
      <c r="K37" s="49"/>
      <c r="L37" s="60" t="s">
        <v>786</v>
      </c>
    </row>
    <row r="38" spans="2:14" ht="15">
      <c r="B38" s="459" t="s">
        <v>809</v>
      </c>
      <c r="C38" s="462"/>
      <c r="D38" s="462"/>
      <c r="E38" s="462"/>
      <c r="F38" s="462"/>
      <c r="G38" s="462"/>
      <c r="H38" s="1068"/>
      <c r="I38" s="1068"/>
      <c r="J38" s="1068"/>
      <c r="K38" s="49"/>
      <c r="L38" s="60"/>
      <c r="M38" s="49"/>
      <c r="N38" s="49"/>
    </row>
    <row r="39" spans="2:7" ht="13.5">
      <c r="B39" s="459"/>
      <c r="C39" s="459"/>
      <c r="D39" s="459"/>
      <c r="E39" s="466"/>
      <c r="F39" s="459"/>
      <c r="G39" s="459"/>
    </row>
    <row r="41" ht="12.75">
      <c r="E41"/>
    </row>
  </sheetData>
  <sheetProtection/>
  <mergeCells count="13">
    <mergeCell ref="M27:N27"/>
    <mergeCell ref="K10:L10"/>
    <mergeCell ref="M28:N28"/>
    <mergeCell ref="M22:N22"/>
    <mergeCell ref="M20:N20"/>
    <mergeCell ref="M21:N21"/>
    <mergeCell ref="M23:N23"/>
    <mergeCell ref="M24:N24"/>
    <mergeCell ref="M25:N25"/>
    <mergeCell ref="B10:D10"/>
    <mergeCell ref="E10:G10"/>
    <mergeCell ref="H10:J10"/>
    <mergeCell ref="M26:N26"/>
  </mergeCells>
  <printOptions horizontalCentered="1" verticalCentered="1"/>
  <pageMargins left="0.77" right="0.29" top="1" bottom="0.57" header="0" footer="0"/>
  <pageSetup horizontalDpi="600" verticalDpi="600" orientation="landscape" paperSize="5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N37"/>
  <sheetViews>
    <sheetView zoomScalePageLayoutView="0" workbookViewId="0" topLeftCell="A7">
      <selection activeCell="I7" sqref="I7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196</v>
      </c>
      <c r="L6" s="6" t="s">
        <v>204</v>
      </c>
    </row>
    <row r="7" spans="5:12" ht="15.75">
      <c r="E7"/>
      <c r="K7" s="7" t="s">
        <v>90</v>
      </c>
      <c r="L7" s="6" t="s">
        <v>205</v>
      </c>
    </row>
    <row r="8" spans="5:12" ht="15.75">
      <c r="E8"/>
      <c r="K8" s="7" t="s">
        <v>91</v>
      </c>
      <c r="L8" s="6" t="s">
        <v>206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255" t="s">
        <v>94</v>
      </c>
      <c r="F10" s="256"/>
      <c r="G10" s="257"/>
      <c r="H10" s="14" t="s">
        <v>175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58" t="s">
        <v>98</v>
      </c>
      <c r="F11" s="259" t="s">
        <v>99</v>
      </c>
      <c r="G11" s="260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27.75" customHeight="1">
      <c r="A12" s="26" t="s">
        <v>103</v>
      </c>
      <c r="B12" s="27">
        <v>39920000</v>
      </c>
      <c r="C12" s="27">
        <v>0</v>
      </c>
      <c r="D12" s="27">
        <f aca="true" t="shared" si="0" ref="D12:D18">B12+C12</f>
        <v>39920000</v>
      </c>
      <c r="E12" s="261">
        <v>3780513</v>
      </c>
      <c r="F12" s="261">
        <v>0</v>
      </c>
      <c r="G12" s="261">
        <f>+E12+F12</f>
        <v>3780513</v>
      </c>
      <c r="H12" s="28">
        <f aca="true" t="shared" si="1" ref="H12:I18">B12-E12</f>
        <v>36139487</v>
      </c>
      <c r="I12" s="28">
        <f t="shared" si="1"/>
        <v>0</v>
      </c>
      <c r="J12" s="39">
        <f aca="true" t="shared" si="2" ref="J12:J17">H12+I12</f>
        <v>36139487</v>
      </c>
      <c r="K12" s="29"/>
      <c r="L12" s="29">
        <v>4293442</v>
      </c>
      <c r="M12" s="2326" t="s">
        <v>207</v>
      </c>
      <c r="N12" s="2327"/>
    </row>
    <row r="13" spans="1:14" s="32" customFormat="1" ht="27.75" customHeight="1">
      <c r="A13" s="33" t="s">
        <v>104</v>
      </c>
      <c r="B13" s="27">
        <v>14130000</v>
      </c>
      <c r="C13" s="27">
        <v>19480000</v>
      </c>
      <c r="D13" s="27">
        <f t="shared" si="0"/>
        <v>33610000</v>
      </c>
      <c r="E13" s="261">
        <v>17679333</v>
      </c>
      <c r="F13" s="261">
        <v>18242104</v>
      </c>
      <c r="G13" s="261">
        <f aca="true" t="shared" si="3" ref="G13:G23">E13+F13</f>
        <v>35921437</v>
      </c>
      <c r="H13" s="28">
        <f t="shared" si="1"/>
        <v>-3549333</v>
      </c>
      <c r="I13" s="28">
        <f t="shared" si="1"/>
        <v>1237896</v>
      </c>
      <c r="J13" s="39">
        <f t="shared" si="2"/>
        <v>-2311437</v>
      </c>
      <c r="K13" s="29"/>
      <c r="L13" s="29"/>
      <c r="M13" s="2328" t="s">
        <v>208</v>
      </c>
      <c r="N13" s="2329"/>
    </row>
    <row r="14" spans="1:14" s="32" customFormat="1" ht="19.5" customHeight="1">
      <c r="A14" s="33" t="s">
        <v>105</v>
      </c>
      <c r="B14" s="27">
        <v>33887000</v>
      </c>
      <c r="C14" s="27">
        <v>27852000</v>
      </c>
      <c r="D14" s="27">
        <f t="shared" si="0"/>
        <v>61739000</v>
      </c>
      <c r="E14" s="261">
        <v>22312742</v>
      </c>
      <c r="F14" s="261">
        <v>24691878</v>
      </c>
      <c r="G14" s="261">
        <f t="shared" si="3"/>
        <v>47004620</v>
      </c>
      <c r="H14" s="28">
        <f t="shared" si="1"/>
        <v>11574258</v>
      </c>
      <c r="I14" s="28">
        <f t="shared" si="1"/>
        <v>3160122</v>
      </c>
      <c r="J14" s="39">
        <f t="shared" si="2"/>
        <v>14734380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16780000</v>
      </c>
      <c r="C15" s="27">
        <v>34116000</v>
      </c>
      <c r="D15" s="27">
        <f t="shared" si="0"/>
        <v>50896000</v>
      </c>
      <c r="E15" s="261">
        <v>24018255</v>
      </c>
      <c r="F15" s="261">
        <v>34890224</v>
      </c>
      <c r="G15" s="261">
        <f>+E15+F15</f>
        <v>58908479</v>
      </c>
      <c r="H15" s="28">
        <f t="shared" si="1"/>
        <v>-7238255</v>
      </c>
      <c r="I15" s="28">
        <f t="shared" si="1"/>
        <v>-774224</v>
      </c>
      <c r="J15" s="39">
        <f>H15+I15</f>
        <v>-8012479</v>
      </c>
      <c r="K15" s="29"/>
      <c r="L15" s="29"/>
      <c r="M15" s="30"/>
      <c r="N15" s="31"/>
    </row>
    <row r="16" spans="1:14" s="32" customFormat="1" ht="19.5" customHeight="1">
      <c r="A16" s="33">
        <v>1.999</v>
      </c>
      <c r="B16" s="27">
        <v>29253000</v>
      </c>
      <c r="C16" s="27">
        <v>51169000</v>
      </c>
      <c r="D16" s="27">
        <f t="shared" si="0"/>
        <v>80422000</v>
      </c>
      <c r="E16" s="261">
        <v>20994627</v>
      </c>
      <c r="F16" s="261">
        <v>38037524</v>
      </c>
      <c r="G16" s="261">
        <f>+E16+F16</f>
        <v>59032151</v>
      </c>
      <c r="H16" s="28">
        <f t="shared" si="1"/>
        <v>8258373</v>
      </c>
      <c r="I16" s="28">
        <f t="shared" si="1"/>
        <v>13131476</v>
      </c>
      <c r="J16" s="39">
        <f>H16+I16</f>
        <v>21389849</v>
      </c>
      <c r="K16" s="29"/>
      <c r="L16" s="29"/>
      <c r="M16" s="34"/>
      <c r="N16" s="31"/>
    </row>
    <row r="17" spans="1:14" ht="19.5" customHeight="1">
      <c r="A17" s="35" t="s">
        <v>106</v>
      </c>
      <c r="B17" s="27">
        <v>9356000</v>
      </c>
      <c r="C17" s="27">
        <v>34264000</v>
      </c>
      <c r="D17" s="27">
        <f t="shared" si="0"/>
        <v>43620000</v>
      </c>
      <c r="E17" s="261">
        <v>9413685</v>
      </c>
      <c r="F17" s="261">
        <v>25565788</v>
      </c>
      <c r="G17" s="261">
        <f t="shared" si="3"/>
        <v>34979473</v>
      </c>
      <c r="H17" s="28">
        <f t="shared" si="1"/>
        <v>-57685</v>
      </c>
      <c r="I17" s="28">
        <f t="shared" si="1"/>
        <v>8698212</v>
      </c>
      <c r="J17" s="39">
        <f t="shared" si="2"/>
        <v>8640527</v>
      </c>
      <c r="K17" s="29"/>
      <c r="L17" s="29"/>
      <c r="M17" s="34"/>
      <c r="N17" s="31"/>
    </row>
    <row r="18" spans="1:14" ht="19.5" customHeight="1">
      <c r="A18" s="35" t="s">
        <v>107</v>
      </c>
      <c r="B18" s="27">
        <v>5614000</v>
      </c>
      <c r="C18" s="27">
        <v>29476000</v>
      </c>
      <c r="D18" s="27">
        <f t="shared" si="0"/>
        <v>35090000</v>
      </c>
      <c r="E18" s="261">
        <v>24271854</v>
      </c>
      <c r="F18" s="261">
        <v>4817890</v>
      </c>
      <c r="G18" s="261">
        <f t="shared" si="3"/>
        <v>29089744</v>
      </c>
      <c r="H18" s="28">
        <f t="shared" si="1"/>
        <v>-18657854</v>
      </c>
      <c r="I18" s="28">
        <f t="shared" si="1"/>
        <v>24658110</v>
      </c>
      <c r="J18" s="39">
        <f>H18+I18</f>
        <v>6000256</v>
      </c>
      <c r="K18" s="29"/>
      <c r="L18" s="29"/>
      <c r="M18" s="34"/>
      <c r="N18" s="36"/>
    </row>
    <row r="19" spans="1:14" ht="19.5" customHeight="1">
      <c r="A19" s="37" t="s">
        <v>108</v>
      </c>
      <c r="B19" s="38">
        <f>SUM(B12:B18)</f>
        <v>148940000</v>
      </c>
      <c r="C19" s="38">
        <f aca="true" t="shared" si="4" ref="C19:J19">SUM(C12:C18)</f>
        <v>196357000</v>
      </c>
      <c r="D19" s="38">
        <f t="shared" si="4"/>
        <v>345297000</v>
      </c>
      <c r="E19" s="262">
        <f t="shared" si="4"/>
        <v>122471009</v>
      </c>
      <c r="F19" s="262">
        <f t="shared" si="4"/>
        <v>146245408</v>
      </c>
      <c r="G19" s="262">
        <f t="shared" si="4"/>
        <v>268716417</v>
      </c>
      <c r="H19" s="38">
        <f t="shared" si="4"/>
        <v>26468991</v>
      </c>
      <c r="I19" s="38">
        <f t="shared" si="4"/>
        <v>50111592</v>
      </c>
      <c r="J19" s="57">
        <f t="shared" si="4"/>
        <v>76580583</v>
      </c>
      <c r="K19" s="38">
        <f>SUM(K12:K18)</f>
        <v>0</v>
      </c>
      <c r="L19" s="38">
        <f>SUM(L12:L18)</f>
        <v>4293442</v>
      </c>
      <c r="M19" s="34"/>
      <c r="N19" s="36"/>
    </row>
    <row r="20" spans="1:14" ht="19.5" customHeight="1">
      <c r="A20" s="35" t="s">
        <v>109</v>
      </c>
      <c r="B20" s="27">
        <v>15538000</v>
      </c>
      <c r="C20" s="27">
        <v>43292000</v>
      </c>
      <c r="D20" s="27">
        <f>B20+C20</f>
        <v>58830000</v>
      </c>
      <c r="E20" s="261">
        <v>34919142</v>
      </c>
      <c r="F20" s="261">
        <v>37534572</v>
      </c>
      <c r="G20" s="261">
        <f t="shared" si="3"/>
        <v>72453714</v>
      </c>
      <c r="H20" s="28">
        <f aca="true" t="shared" si="5" ref="H20:I23">B20-E20</f>
        <v>-19381142</v>
      </c>
      <c r="I20" s="28">
        <f t="shared" si="5"/>
        <v>5757428</v>
      </c>
      <c r="J20" s="39">
        <f>H20+I20</f>
        <v>-13623714</v>
      </c>
      <c r="K20" s="29"/>
      <c r="L20" s="29"/>
      <c r="M20" s="34"/>
      <c r="N20" s="36"/>
    </row>
    <row r="21" spans="1:14" ht="19.5" customHeight="1">
      <c r="A21" s="35" t="s">
        <v>110</v>
      </c>
      <c r="B21" s="27">
        <v>29405000</v>
      </c>
      <c r="C21" s="27">
        <v>49889000</v>
      </c>
      <c r="D21" s="27">
        <f>B21+C21</f>
        <v>79294000</v>
      </c>
      <c r="E21" s="261">
        <v>24292563</v>
      </c>
      <c r="F21" s="261">
        <v>42240888</v>
      </c>
      <c r="G21" s="261">
        <f t="shared" si="3"/>
        <v>66533451</v>
      </c>
      <c r="H21" s="39">
        <f t="shared" si="5"/>
        <v>5112437</v>
      </c>
      <c r="I21" s="28">
        <f t="shared" si="5"/>
        <v>7648112</v>
      </c>
      <c r="J21" s="39">
        <f>H21+I21</f>
        <v>12760549</v>
      </c>
      <c r="K21" s="29"/>
      <c r="L21" s="29"/>
      <c r="M21" s="34"/>
      <c r="N21" s="36"/>
    </row>
    <row r="22" spans="1:14" ht="19.5" customHeight="1">
      <c r="A22" s="65" t="s">
        <v>140</v>
      </c>
      <c r="B22" s="27">
        <v>24023000</v>
      </c>
      <c r="C22" s="27">
        <v>46099000</v>
      </c>
      <c r="D22" s="27">
        <f>B22+C22</f>
        <v>70122000</v>
      </c>
      <c r="E22" s="261">
        <v>27287972</v>
      </c>
      <c r="F22" s="261">
        <v>33896494</v>
      </c>
      <c r="G22" s="261">
        <f>E22+F22</f>
        <v>61184466</v>
      </c>
      <c r="H22" s="39">
        <f t="shared" si="5"/>
        <v>-3264972</v>
      </c>
      <c r="I22" s="28">
        <f t="shared" si="5"/>
        <v>12202506</v>
      </c>
      <c r="J22" s="39">
        <f>H22+I22</f>
        <v>8937534</v>
      </c>
      <c r="K22" s="29"/>
      <c r="L22" s="29"/>
      <c r="M22" s="34"/>
      <c r="N22" s="36"/>
    </row>
    <row r="23" spans="1:14" ht="19.5" customHeight="1" thickBot="1">
      <c r="A23" s="65" t="s">
        <v>141</v>
      </c>
      <c r="B23" s="27">
        <v>13761000</v>
      </c>
      <c r="C23" s="27">
        <v>29307000</v>
      </c>
      <c r="D23" s="27">
        <f>B23+C23</f>
        <v>43068000</v>
      </c>
      <c r="E23" s="261">
        <v>14037541</v>
      </c>
      <c r="F23" s="261">
        <v>29197194</v>
      </c>
      <c r="G23" s="261">
        <f t="shared" si="3"/>
        <v>43234735</v>
      </c>
      <c r="H23" s="39">
        <f t="shared" si="5"/>
        <v>-276541</v>
      </c>
      <c r="I23" s="28">
        <f t="shared" si="5"/>
        <v>109806</v>
      </c>
      <c r="J23" s="39">
        <f>H23+I23</f>
        <v>-166735</v>
      </c>
      <c r="K23" s="29"/>
      <c r="L23" s="29"/>
      <c r="M23" s="40"/>
      <c r="N23" s="41"/>
    </row>
    <row r="24" spans="1:14" ht="20.25" customHeight="1" thickBot="1">
      <c r="A24" s="42" t="s">
        <v>100</v>
      </c>
      <c r="B24" s="43">
        <f aca="true" t="shared" si="6" ref="B24:L24">SUM(B19:B23)</f>
        <v>231667000</v>
      </c>
      <c r="C24" s="43">
        <f t="shared" si="6"/>
        <v>364944000</v>
      </c>
      <c r="D24" s="43">
        <f t="shared" si="6"/>
        <v>596611000</v>
      </c>
      <c r="E24" s="263">
        <f t="shared" si="6"/>
        <v>223008227</v>
      </c>
      <c r="F24" s="263">
        <f t="shared" si="6"/>
        <v>289114556</v>
      </c>
      <c r="G24" s="263">
        <f t="shared" si="6"/>
        <v>512122783</v>
      </c>
      <c r="H24" s="43">
        <f t="shared" si="6"/>
        <v>8658773</v>
      </c>
      <c r="I24" s="43">
        <f t="shared" si="6"/>
        <v>75829444</v>
      </c>
      <c r="J24" s="58">
        <f t="shared" si="6"/>
        <v>84488217</v>
      </c>
      <c r="K24" s="43">
        <f t="shared" si="6"/>
        <v>0</v>
      </c>
      <c r="L24" s="43">
        <f t="shared" si="6"/>
        <v>4293442</v>
      </c>
      <c r="M24" s="43"/>
      <c r="N24" s="44"/>
    </row>
    <row r="25" spans="1:14" ht="15">
      <c r="A25" s="45"/>
      <c r="B25" s="46"/>
      <c r="C25" s="46"/>
      <c r="D25" s="46"/>
      <c r="E25" s="46"/>
      <c r="F25" s="46"/>
      <c r="G25" s="46"/>
      <c r="H25" s="46"/>
      <c r="I25" s="46"/>
      <c r="J25" s="59"/>
      <c r="K25" s="46"/>
      <c r="L25" s="46"/>
      <c r="M25" s="46"/>
      <c r="N25" s="46"/>
    </row>
    <row r="26" spans="1:14" ht="15">
      <c r="A26" s="45"/>
      <c r="B26" s="46"/>
      <c r="C26" s="46"/>
      <c r="D26" s="46"/>
      <c r="E26" s="46"/>
      <c r="F26" s="46"/>
      <c r="G26" s="46"/>
      <c r="H26" s="46"/>
      <c r="I26" s="46"/>
      <c r="J26" s="59"/>
      <c r="K26" s="46"/>
      <c r="L26" s="46"/>
      <c r="M26" s="46"/>
      <c r="N26" s="46"/>
    </row>
    <row r="27" spans="1:14" ht="15">
      <c r="A27" s="45"/>
      <c r="B27" s="46"/>
      <c r="C27" s="46"/>
      <c r="D27" s="46"/>
      <c r="E27" s="46"/>
      <c r="F27" s="46"/>
      <c r="G27" s="46"/>
      <c r="H27" s="46"/>
      <c r="I27" s="46"/>
      <c r="J27" s="59"/>
      <c r="K27" s="46"/>
      <c r="L27" s="46"/>
      <c r="M27" s="46"/>
      <c r="N27" s="46"/>
    </row>
    <row r="28" spans="1:14" ht="15">
      <c r="A28" s="45"/>
      <c r="B28" s="46"/>
      <c r="C28" s="46"/>
      <c r="D28" s="46"/>
      <c r="E28" s="46"/>
      <c r="F28" s="46"/>
      <c r="G28" s="46"/>
      <c r="H28" s="46"/>
      <c r="I28" s="46"/>
      <c r="J28" s="59"/>
      <c r="K28" s="46"/>
      <c r="L28" s="46"/>
      <c r="M28" s="46"/>
      <c r="N28" s="46"/>
    </row>
    <row r="29" spans="1:14" ht="15">
      <c r="A29" s="45"/>
      <c r="C29" s="46"/>
      <c r="D29" s="46"/>
      <c r="E29" s="46"/>
      <c r="F29" s="46"/>
      <c r="G29" s="46"/>
      <c r="H29" s="46"/>
      <c r="I29" s="46"/>
      <c r="J29" s="59"/>
      <c r="K29" s="46"/>
      <c r="L29" s="46"/>
      <c r="M29" s="46"/>
      <c r="N29" s="46"/>
    </row>
    <row r="30" spans="2:11" ht="15">
      <c r="B30" s="66" t="s">
        <v>111</v>
      </c>
      <c r="C30" s="47" t="s">
        <v>209</v>
      </c>
      <c r="D30" s="47"/>
      <c r="E30" s="48"/>
      <c r="F30" s="48"/>
      <c r="G30" s="49"/>
      <c r="H30" s="62"/>
      <c r="I30" s="63" t="s">
        <v>112</v>
      </c>
      <c r="J30" s="64" t="s">
        <v>133</v>
      </c>
      <c r="K30" s="49"/>
    </row>
    <row r="31" spans="2:12" ht="15">
      <c r="B31" t="s">
        <v>210</v>
      </c>
      <c r="C31" s="49"/>
      <c r="D31" s="49"/>
      <c r="E31" s="49"/>
      <c r="F31" s="49"/>
      <c r="G31" s="49"/>
      <c r="H31" s="49"/>
      <c r="I31" s="49"/>
      <c r="J31" s="49"/>
      <c r="K31" s="49"/>
      <c r="L31" s="60" t="s">
        <v>113</v>
      </c>
    </row>
    <row r="32" spans="3:14" ht="15">
      <c r="C32" s="49"/>
      <c r="D32" s="49"/>
      <c r="E32" s="49"/>
      <c r="F32" s="49"/>
      <c r="G32" s="49"/>
      <c r="H32" s="49"/>
      <c r="I32" s="49"/>
      <c r="J32" s="49"/>
      <c r="K32" s="49"/>
      <c r="L32" s="60"/>
      <c r="M32" s="49"/>
      <c r="N32" s="49"/>
    </row>
    <row r="35" spans="2:14" ht="18">
      <c r="B35" s="51"/>
      <c r="C35" s="4"/>
      <c r="D35" s="4"/>
      <c r="E35" s="51"/>
      <c r="F35" s="12"/>
      <c r="G35" s="51"/>
      <c r="H35" s="51"/>
      <c r="I35" s="51"/>
      <c r="J35" s="61"/>
      <c r="K35" s="51"/>
      <c r="L35" s="51"/>
      <c r="M35" s="51"/>
      <c r="N35" s="51"/>
    </row>
    <row r="36" ht="12.75">
      <c r="E36"/>
    </row>
    <row r="37" ht="12.75">
      <c r="E37"/>
    </row>
  </sheetData>
  <sheetProtection/>
  <mergeCells count="2">
    <mergeCell ref="M12:N12"/>
    <mergeCell ref="M13:N13"/>
  </mergeCells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4">
      <selection activeCell="H24" sqref="H24"/>
    </sheetView>
  </sheetViews>
  <sheetFormatPr defaultColWidth="11.421875" defaultRowHeight="12.75"/>
  <cols>
    <col min="2" max="2" width="15.57421875" style="0" customWidth="1"/>
    <col min="3" max="3" width="14.28125" style="0" customWidth="1"/>
    <col min="4" max="4" width="14.421875" style="0" customWidth="1"/>
    <col min="5" max="5" width="14.00390625" style="0" customWidth="1"/>
    <col min="6" max="6" width="13.57421875" style="0" customWidth="1"/>
    <col min="7" max="7" width="14.00390625" style="0" customWidth="1"/>
    <col min="8" max="8" width="13.8515625" style="1227" customWidth="1"/>
    <col min="9" max="9" width="13.57421875" style="1227" customWidth="1"/>
    <col min="10" max="10" width="14.57421875" style="1227" customWidth="1"/>
    <col min="11" max="11" width="13.28125" style="0" customWidth="1"/>
    <col min="12" max="12" width="12.8515625" style="0" customWidth="1"/>
    <col min="14" max="14" width="11.421875" style="155" customWidth="1"/>
  </cols>
  <sheetData>
    <row r="1" spans="1:14" ht="15">
      <c r="A1" s="584"/>
      <c r="B1" s="577"/>
      <c r="C1" s="577"/>
      <c r="D1" s="577"/>
      <c r="E1" s="577"/>
      <c r="F1" s="577"/>
      <c r="G1" s="577"/>
      <c r="H1" s="1210"/>
      <c r="I1" s="1210"/>
      <c r="J1" s="1210"/>
      <c r="K1" s="577"/>
      <c r="L1" s="577"/>
      <c r="M1" s="577"/>
      <c r="N1" s="922"/>
    </row>
    <row r="2" spans="1:14" ht="15">
      <c r="A2" s="923"/>
      <c r="B2" s="924" t="s">
        <v>112</v>
      </c>
      <c r="C2" s="925"/>
      <c r="D2" s="925"/>
      <c r="E2" s="925"/>
      <c r="F2" s="926" t="s">
        <v>112</v>
      </c>
      <c r="G2" s="926" t="s">
        <v>86</v>
      </c>
      <c r="H2" s="1211"/>
      <c r="I2" s="1211"/>
      <c r="J2" s="1210"/>
      <c r="K2" s="925"/>
      <c r="L2" s="925"/>
      <c r="M2" s="925"/>
      <c r="N2" s="927"/>
    </row>
    <row r="3" spans="1:14" ht="15">
      <c r="A3" s="704"/>
      <c r="B3" s="924" t="s">
        <v>87</v>
      </c>
      <c r="C3" s="925"/>
      <c r="D3" s="924"/>
      <c r="E3" s="924"/>
      <c r="F3" s="924"/>
      <c r="G3" s="924"/>
      <c r="H3" s="1212"/>
      <c r="I3" s="1212"/>
      <c r="J3" s="1212"/>
      <c r="K3" s="924"/>
      <c r="L3" s="924"/>
      <c r="M3" s="924"/>
      <c r="N3" s="928"/>
    </row>
    <row r="4" spans="1:14" ht="15">
      <c r="A4" s="704"/>
      <c r="B4" s="924" t="s">
        <v>88</v>
      </c>
      <c r="C4" s="925"/>
      <c r="D4" s="924"/>
      <c r="E4" s="924"/>
      <c r="F4" s="924"/>
      <c r="G4" s="924"/>
      <c r="H4" s="1212"/>
      <c r="I4" s="1212"/>
      <c r="J4" s="1212"/>
      <c r="K4" s="924"/>
      <c r="L4" s="924"/>
      <c r="M4" s="924"/>
      <c r="N4" s="928"/>
    </row>
    <row r="5" spans="1:14" ht="2.25" customHeight="1">
      <c r="A5" s="704"/>
      <c r="B5" s="924"/>
      <c r="C5" s="925"/>
      <c r="D5" s="924"/>
      <c r="E5" s="924"/>
      <c r="F5" s="924"/>
      <c r="G5" s="924"/>
      <c r="H5" s="1212"/>
      <c r="I5" s="1212"/>
      <c r="J5" s="1212"/>
      <c r="K5" s="924"/>
      <c r="L5" s="924"/>
      <c r="M5" s="924"/>
      <c r="N5" s="929"/>
    </row>
    <row r="6" spans="1:14" ht="9" customHeight="1">
      <c r="A6" s="704"/>
      <c r="B6" s="924"/>
      <c r="C6" s="925"/>
      <c r="D6" s="924"/>
      <c r="E6" s="924"/>
      <c r="F6" s="924"/>
      <c r="G6" s="924"/>
      <c r="H6" s="1212"/>
      <c r="I6" s="1212"/>
      <c r="J6" s="1212"/>
      <c r="K6" s="930"/>
      <c r="L6" s="930"/>
      <c r="M6" s="930"/>
      <c r="N6" s="931"/>
    </row>
    <row r="7" spans="1:14" ht="15">
      <c r="A7" s="704"/>
      <c r="B7" s="704"/>
      <c r="C7" s="704"/>
      <c r="D7" s="704"/>
      <c r="E7" s="924"/>
      <c r="F7" s="924"/>
      <c r="G7" s="924"/>
      <c r="H7" s="1212"/>
      <c r="I7" s="1213"/>
      <c r="J7" s="1214" t="s">
        <v>89</v>
      </c>
      <c r="K7" s="932" t="s">
        <v>204</v>
      </c>
      <c r="L7" s="930"/>
      <c r="M7" s="930"/>
      <c r="N7" s="931"/>
    </row>
    <row r="8" spans="1:14" ht="15">
      <c r="A8" s="704"/>
      <c r="B8" s="704"/>
      <c r="C8" s="704"/>
      <c r="D8" s="704"/>
      <c r="E8" s="924"/>
      <c r="F8" s="924"/>
      <c r="G8" s="924"/>
      <c r="H8" s="1212"/>
      <c r="I8" s="1213"/>
      <c r="J8" s="1214" t="s">
        <v>369</v>
      </c>
      <c r="K8" s="933">
        <v>891200952</v>
      </c>
      <c r="L8" s="930"/>
      <c r="M8" s="930"/>
      <c r="N8" s="931"/>
    </row>
    <row r="9" spans="1:14" ht="15">
      <c r="A9" s="704"/>
      <c r="B9" s="704"/>
      <c r="C9" s="704"/>
      <c r="D9" s="704"/>
      <c r="E9" s="924"/>
      <c r="F9" s="924"/>
      <c r="G9" s="924"/>
      <c r="H9" s="1212"/>
      <c r="I9" s="1213"/>
      <c r="J9" s="1214" t="s">
        <v>91</v>
      </c>
      <c r="K9" s="932" t="s">
        <v>206</v>
      </c>
      <c r="L9" s="930"/>
      <c r="M9" s="930"/>
      <c r="N9" s="931"/>
    </row>
    <row r="10" spans="1:14" ht="15" thickBot="1">
      <c r="A10" s="704"/>
      <c r="B10" s="923"/>
      <c r="C10" s="934"/>
      <c r="D10" s="923"/>
      <c r="E10" s="923"/>
      <c r="F10" s="923"/>
      <c r="G10" s="923"/>
      <c r="H10" s="1215"/>
      <c r="I10" s="1215"/>
      <c r="J10" s="1215"/>
      <c r="K10" s="923"/>
      <c r="L10" s="923"/>
      <c r="M10" s="923"/>
      <c r="N10" s="935"/>
    </row>
    <row r="11" spans="1:14" ht="15.75" thickBot="1">
      <c r="A11" s="936" t="s">
        <v>370</v>
      </c>
      <c r="B11" s="158" t="s">
        <v>93</v>
      </c>
      <c r="C11" s="159"/>
      <c r="D11" s="160"/>
      <c r="E11" s="158" t="s">
        <v>94</v>
      </c>
      <c r="F11" s="159"/>
      <c r="G11" s="160"/>
      <c r="H11" s="1216" t="s">
        <v>95</v>
      </c>
      <c r="I11" s="1217"/>
      <c r="J11" s="1218"/>
      <c r="K11" s="161" t="s">
        <v>371</v>
      </c>
      <c r="L11" s="161"/>
      <c r="M11" s="937" t="s">
        <v>372</v>
      </c>
      <c r="N11" s="938"/>
    </row>
    <row r="12" spans="1:14" ht="15.75" thickBot="1">
      <c r="A12" s="162"/>
      <c r="B12" s="22" t="s">
        <v>98</v>
      </c>
      <c r="C12" s="23" t="s">
        <v>99</v>
      </c>
      <c r="D12" s="24" t="s">
        <v>100</v>
      </c>
      <c r="E12" s="22" t="s">
        <v>98</v>
      </c>
      <c r="F12" s="23" t="s">
        <v>99</v>
      </c>
      <c r="G12" s="24" t="s">
        <v>100</v>
      </c>
      <c r="H12" s="1219" t="s">
        <v>98</v>
      </c>
      <c r="I12" s="1220" t="s">
        <v>99</v>
      </c>
      <c r="J12" s="1221" t="s">
        <v>100</v>
      </c>
      <c r="K12" s="25" t="s">
        <v>98</v>
      </c>
      <c r="L12" s="25" t="s">
        <v>99</v>
      </c>
      <c r="M12" s="280" t="s">
        <v>101</v>
      </c>
      <c r="N12" s="939" t="s">
        <v>102</v>
      </c>
    </row>
    <row r="13" spans="1:14" ht="14.25">
      <c r="A13" s="163">
        <v>1995</v>
      </c>
      <c r="B13" s="164">
        <v>39920000</v>
      </c>
      <c r="C13" s="137">
        <v>0</v>
      </c>
      <c r="D13" s="164">
        <f aca="true" t="shared" si="0" ref="D13:D29">B13+C13</f>
        <v>39920000</v>
      </c>
      <c r="E13" s="164">
        <v>3780513</v>
      </c>
      <c r="F13" s="137"/>
      <c r="G13" s="164">
        <f aca="true" t="shared" si="1" ref="G13:G29">E13+F13</f>
        <v>3780513</v>
      </c>
      <c r="H13" s="1222">
        <f aca="true" t="shared" si="2" ref="H13:I29">B13-E13</f>
        <v>36139487</v>
      </c>
      <c r="I13" s="1222">
        <f t="shared" si="2"/>
        <v>0</v>
      </c>
      <c r="J13" s="1222">
        <f aca="true" t="shared" si="3" ref="J13:J29">H13+I13</f>
        <v>36139487</v>
      </c>
      <c r="K13" s="164"/>
      <c r="L13" s="164">
        <v>4293442</v>
      </c>
      <c r="M13" s="265" t="s">
        <v>373</v>
      </c>
      <c r="N13" s="940">
        <v>38986</v>
      </c>
    </row>
    <row r="14" spans="1:14" ht="14.25">
      <c r="A14" s="163">
        <v>1996</v>
      </c>
      <c r="B14" s="164">
        <v>14130000</v>
      </c>
      <c r="C14" s="164">
        <v>19480000</v>
      </c>
      <c r="D14" s="164">
        <f t="shared" si="0"/>
        <v>33610000</v>
      </c>
      <c r="E14" s="164">
        <v>17679333</v>
      </c>
      <c r="F14" s="164">
        <v>18242104</v>
      </c>
      <c r="G14" s="164">
        <f t="shared" si="1"/>
        <v>35921437</v>
      </c>
      <c r="H14" s="1223">
        <f t="shared" si="2"/>
        <v>-3549333</v>
      </c>
      <c r="I14" s="1223">
        <f t="shared" si="2"/>
        <v>1237896</v>
      </c>
      <c r="J14" s="1223">
        <f t="shared" si="3"/>
        <v>-2311437</v>
      </c>
      <c r="K14" s="164"/>
      <c r="L14" s="164"/>
      <c r="M14" s="2330" t="s">
        <v>1031</v>
      </c>
      <c r="N14" s="2306"/>
    </row>
    <row r="15" spans="1:14" ht="12.75" customHeight="1">
      <c r="A15" s="163">
        <v>1997</v>
      </c>
      <c r="B15" s="164">
        <v>33887000</v>
      </c>
      <c r="C15" s="164">
        <v>27852000</v>
      </c>
      <c r="D15" s="164">
        <f t="shared" si="0"/>
        <v>61739000</v>
      </c>
      <c r="E15" s="164">
        <v>27747125</v>
      </c>
      <c r="F15" s="164">
        <v>27378154</v>
      </c>
      <c r="G15" s="164">
        <f t="shared" si="1"/>
        <v>55125279</v>
      </c>
      <c r="H15" s="1223">
        <f t="shared" si="2"/>
        <v>6139875</v>
      </c>
      <c r="I15" s="1223">
        <f t="shared" si="2"/>
        <v>473846</v>
      </c>
      <c r="J15" s="1223">
        <f t="shared" si="3"/>
        <v>6613721</v>
      </c>
      <c r="K15" s="164"/>
      <c r="L15" s="164"/>
      <c r="M15" s="2311" t="s">
        <v>1032</v>
      </c>
      <c r="N15" s="2312"/>
    </row>
    <row r="16" spans="1:14" ht="14.25">
      <c r="A16" s="163">
        <v>1998</v>
      </c>
      <c r="B16" s="164">
        <v>16780000</v>
      </c>
      <c r="C16" s="164">
        <v>34116000</v>
      </c>
      <c r="D16" s="164">
        <f t="shared" si="0"/>
        <v>50896000</v>
      </c>
      <c r="E16" s="164">
        <v>24018255</v>
      </c>
      <c r="F16" s="164">
        <v>34890224</v>
      </c>
      <c r="G16" s="164">
        <f t="shared" si="1"/>
        <v>58908479</v>
      </c>
      <c r="H16" s="1223">
        <f t="shared" si="2"/>
        <v>-7238255</v>
      </c>
      <c r="I16" s="1223">
        <f t="shared" si="2"/>
        <v>-774224</v>
      </c>
      <c r="J16" s="1223">
        <f t="shared" si="3"/>
        <v>-8012479</v>
      </c>
      <c r="K16" s="164"/>
      <c r="L16" s="164"/>
      <c r="M16" s="265" t="s">
        <v>374</v>
      </c>
      <c r="N16" s="940">
        <v>38986</v>
      </c>
    </row>
    <row r="17" spans="1:14" ht="14.25">
      <c r="A17" s="165">
        <v>1999</v>
      </c>
      <c r="B17" s="164">
        <v>29253000</v>
      </c>
      <c r="C17" s="164">
        <v>51169000</v>
      </c>
      <c r="D17" s="164">
        <f t="shared" si="0"/>
        <v>80422000</v>
      </c>
      <c r="E17" s="164">
        <v>20994627</v>
      </c>
      <c r="F17" s="164">
        <v>38037524</v>
      </c>
      <c r="G17" s="164">
        <f t="shared" si="1"/>
        <v>59032151</v>
      </c>
      <c r="H17" s="1223">
        <f t="shared" si="2"/>
        <v>8258373</v>
      </c>
      <c r="I17" s="1223">
        <f t="shared" si="2"/>
        <v>13131476</v>
      </c>
      <c r="J17" s="1223">
        <f t="shared" si="3"/>
        <v>21389849</v>
      </c>
      <c r="K17" s="164"/>
      <c r="L17" s="164"/>
      <c r="M17" s="265" t="s">
        <v>375</v>
      </c>
      <c r="N17" s="940">
        <v>38986</v>
      </c>
    </row>
    <row r="18" spans="1:14" ht="14.25">
      <c r="A18" s="166">
        <v>2000</v>
      </c>
      <c r="B18" s="164">
        <v>9356000</v>
      </c>
      <c r="C18" s="164">
        <v>34264000</v>
      </c>
      <c r="D18" s="164">
        <f t="shared" si="0"/>
        <v>43620000</v>
      </c>
      <c r="E18" s="164">
        <v>7784161</v>
      </c>
      <c r="F18" s="164">
        <v>27990225</v>
      </c>
      <c r="G18" s="164">
        <f t="shared" si="1"/>
        <v>35774386</v>
      </c>
      <c r="H18" s="1223">
        <f t="shared" si="2"/>
        <v>1571839</v>
      </c>
      <c r="I18" s="1223">
        <f t="shared" si="2"/>
        <v>6273775</v>
      </c>
      <c r="J18" s="1223">
        <f t="shared" si="3"/>
        <v>7845614</v>
      </c>
      <c r="K18" s="164"/>
      <c r="L18" s="164"/>
      <c r="M18" s="2331" t="s">
        <v>1033</v>
      </c>
      <c r="N18" s="2332"/>
    </row>
    <row r="19" spans="1:14" ht="14.25" customHeight="1">
      <c r="A19" s="165">
        <v>2001</v>
      </c>
      <c r="B19" s="164">
        <v>5614000</v>
      </c>
      <c r="C19" s="164">
        <v>29476000</v>
      </c>
      <c r="D19" s="164">
        <f t="shared" si="0"/>
        <v>35090000</v>
      </c>
      <c r="E19" s="164">
        <v>6036321</v>
      </c>
      <c r="F19" s="164">
        <v>32462852</v>
      </c>
      <c r="G19" s="164">
        <f t="shared" si="1"/>
        <v>38499173</v>
      </c>
      <c r="H19" s="1223">
        <f t="shared" si="2"/>
        <v>-422321</v>
      </c>
      <c r="I19" s="1223">
        <f t="shared" si="2"/>
        <v>-2986852</v>
      </c>
      <c r="J19" s="1223">
        <f t="shared" si="3"/>
        <v>-3409173</v>
      </c>
      <c r="K19" s="164"/>
      <c r="L19" s="164"/>
      <c r="M19" s="265" t="s">
        <v>430</v>
      </c>
      <c r="N19" s="940">
        <v>39827</v>
      </c>
    </row>
    <row r="20" spans="1:14" ht="15">
      <c r="A20" s="167" t="s">
        <v>108</v>
      </c>
      <c r="B20" s="168">
        <f>SUM(B13:B19)</f>
        <v>148940000</v>
      </c>
      <c r="C20" s="168">
        <f aca="true" t="shared" si="4" ref="C20:L20">SUM(C13:C19)</f>
        <v>196357000</v>
      </c>
      <c r="D20" s="168">
        <f t="shared" si="4"/>
        <v>345297000</v>
      </c>
      <c r="E20" s="168">
        <f t="shared" si="4"/>
        <v>108040335</v>
      </c>
      <c r="F20" s="168">
        <f t="shared" si="4"/>
        <v>179001083</v>
      </c>
      <c r="G20" s="168">
        <f t="shared" si="4"/>
        <v>287041418</v>
      </c>
      <c r="H20" s="1224">
        <f t="shared" si="4"/>
        <v>40899665</v>
      </c>
      <c r="I20" s="1224">
        <f t="shared" si="4"/>
        <v>17355917</v>
      </c>
      <c r="J20" s="1224">
        <f t="shared" si="4"/>
        <v>58255582</v>
      </c>
      <c r="K20" s="38">
        <f t="shared" si="4"/>
        <v>0</v>
      </c>
      <c r="L20" s="38">
        <f t="shared" si="4"/>
        <v>4293442</v>
      </c>
      <c r="M20" s="941"/>
      <c r="N20" s="267"/>
    </row>
    <row r="21" spans="1:14" ht="14.25" customHeight="1">
      <c r="A21" s="166">
        <v>2002</v>
      </c>
      <c r="B21" s="164">
        <v>15538000</v>
      </c>
      <c r="C21" s="164">
        <v>43292000</v>
      </c>
      <c r="D21" s="164">
        <f t="shared" si="0"/>
        <v>58830000</v>
      </c>
      <c r="E21" s="164">
        <v>10420948</v>
      </c>
      <c r="F21" s="164">
        <v>40523663</v>
      </c>
      <c r="G21" s="164">
        <f t="shared" si="1"/>
        <v>50944611</v>
      </c>
      <c r="H21" s="1223">
        <f>B21-E21</f>
        <v>5117052</v>
      </c>
      <c r="I21" s="1223">
        <f>C21-F21</f>
        <v>2768337</v>
      </c>
      <c r="J21" s="1223">
        <f>H21+I21</f>
        <v>7885389</v>
      </c>
      <c r="K21" s="164"/>
      <c r="L21" s="164"/>
      <c r="M21" s="265" t="s">
        <v>431</v>
      </c>
      <c r="N21" s="940">
        <v>39827</v>
      </c>
    </row>
    <row r="22" spans="1:14" ht="17.25" customHeight="1">
      <c r="A22" s="163">
        <v>2003</v>
      </c>
      <c r="B22" s="137">
        <v>29405000</v>
      </c>
      <c r="C22" s="164">
        <v>49889000</v>
      </c>
      <c r="D22" s="164">
        <f t="shared" si="0"/>
        <v>79294000</v>
      </c>
      <c r="E22" s="137">
        <v>18327346</v>
      </c>
      <c r="F22" s="164">
        <v>41765012</v>
      </c>
      <c r="G22" s="164">
        <f t="shared" si="1"/>
        <v>60092358</v>
      </c>
      <c r="H22" s="1222">
        <f t="shared" si="2"/>
        <v>11077654</v>
      </c>
      <c r="I22" s="1223">
        <f t="shared" si="2"/>
        <v>8123988</v>
      </c>
      <c r="J22" s="1223">
        <f t="shared" si="3"/>
        <v>19201642</v>
      </c>
      <c r="K22" s="164"/>
      <c r="L22" s="164"/>
      <c r="M22" s="2331" t="s">
        <v>1034</v>
      </c>
      <c r="N22" s="2332"/>
    </row>
    <row r="23" spans="1:14" ht="14.25" customHeight="1">
      <c r="A23" s="163">
        <v>2004</v>
      </c>
      <c r="B23" s="137">
        <v>24023000</v>
      </c>
      <c r="C23" s="164">
        <v>46099000</v>
      </c>
      <c r="D23" s="164">
        <f t="shared" si="0"/>
        <v>70122000</v>
      </c>
      <c r="E23" s="137">
        <v>11663845</v>
      </c>
      <c r="F23" s="164">
        <v>33896494</v>
      </c>
      <c r="G23" s="164">
        <f t="shared" si="1"/>
        <v>45560339</v>
      </c>
      <c r="H23" s="1222">
        <f t="shared" si="2"/>
        <v>12359155</v>
      </c>
      <c r="I23" s="1223">
        <f t="shared" si="2"/>
        <v>12202506</v>
      </c>
      <c r="J23" s="1223">
        <f t="shared" si="3"/>
        <v>24561661</v>
      </c>
      <c r="K23" s="164"/>
      <c r="L23" s="164"/>
      <c r="M23" s="265" t="s">
        <v>432</v>
      </c>
      <c r="N23" s="940">
        <v>39827</v>
      </c>
    </row>
    <row r="24" spans="1:14" ht="14.25" customHeight="1">
      <c r="A24" s="163">
        <v>2005</v>
      </c>
      <c r="B24" s="137">
        <v>13761000</v>
      </c>
      <c r="C24" s="164">
        <v>29307000</v>
      </c>
      <c r="D24" s="164">
        <f t="shared" si="0"/>
        <v>43068000</v>
      </c>
      <c r="E24" s="137">
        <v>14037539</v>
      </c>
      <c r="F24" s="164">
        <v>29197194</v>
      </c>
      <c r="G24" s="164">
        <f t="shared" si="1"/>
        <v>43234733</v>
      </c>
      <c r="H24" s="1222">
        <f t="shared" si="2"/>
        <v>-276539</v>
      </c>
      <c r="I24" s="1223">
        <f t="shared" si="2"/>
        <v>109806</v>
      </c>
      <c r="J24" s="1223">
        <f t="shared" si="3"/>
        <v>-166733</v>
      </c>
      <c r="K24" s="164"/>
      <c r="L24" s="164"/>
      <c r="M24" s="265" t="s">
        <v>433</v>
      </c>
      <c r="N24" s="940">
        <v>39827</v>
      </c>
    </row>
    <row r="25" spans="1:14" ht="14.25">
      <c r="A25" s="163">
        <v>2006</v>
      </c>
      <c r="B25" s="137">
        <v>15600000</v>
      </c>
      <c r="C25" s="164">
        <v>33642000</v>
      </c>
      <c r="D25" s="164">
        <f t="shared" si="0"/>
        <v>49242000</v>
      </c>
      <c r="E25" s="137">
        <v>19498895</v>
      </c>
      <c r="F25" s="164">
        <v>31920224</v>
      </c>
      <c r="G25" s="164">
        <f t="shared" si="1"/>
        <v>51419119</v>
      </c>
      <c r="H25" s="1222">
        <f t="shared" si="2"/>
        <v>-3898895</v>
      </c>
      <c r="I25" s="1223">
        <f t="shared" si="2"/>
        <v>1721776</v>
      </c>
      <c r="J25" s="1223">
        <f t="shared" si="3"/>
        <v>-2177119</v>
      </c>
      <c r="K25" s="164"/>
      <c r="L25" s="164"/>
      <c r="M25" s="265" t="s">
        <v>434</v>
      </c>
      <c r="N25" s="940">
        <v>39827</v>
      </c>
    </row>
    <row r="26" spans="1:14" ht="15" customHeight="1">
      <c r="A26" s="163">
        <v>2007</v>
      </c>
      <c r="B26" s="164">
        <v>19627406</v>
      </c>
      <c r="C26" s="164">
        <v>33274548</v>
      </c>
      <c r="D26" s="164">
        <f t="shared" si="0"/>
        <v>52901954</v>
      </c>
      <c r="E26" s="164">
        <v>14414892</v>
      </c>
      <c r="F26" s="164">
        <v>29477900</v>
      </c>
      <c r="G26" s="164">
        <f t="shared" si="1"/>
        <v>43892792</v>
      </c>
      <c r="H26" s="1223">
        <f t="shared" si="2"/>
        <v>5212514</v>
      </c>
      <c r="I26" s="1223">
        <f t="shared" si="2"/>
        <v>3796648</v>
      </c>
      <c r="J26" s="1223">
        <f t="shared" si="3"/>
        <v>9009162</v>
      </c>
      <c r="K26" s="168"/>
      <c r="L26" s="168"/>
      <c r="M26" s="2330" t="s">
        <v>1035</v>
      </c>
      <c r="N26" s="2306"/>
    </row>
    <row r="27" spans="1:14" ht="16.5" customHeight="1">
      <c r="A27" s="163">
        <v>2008</v>
      </c>
      <c r="B27" s="189">
        <v>16355404</v>
      </c>
      <c r="C27" s="189">
        <v>19491520</v>
      </c>
      <c r="D27" s="189">
        <f t="shared" si="0"/>
        <v>35846924</v>
      </c>
      <c r="E27" s="189">
        <v>13344189</v>
      </c>
      <c r="F27" s="189">
        <v>17537295</v>
      </c>
      <c r="G27" s="189">
        <f t="shared" si="1"/>
        <v>30881484</v>
      </c>
      <c r="H27" s="1225">
        <f t="shared" si="2"/>
        <v>3011215</v>
      </c>
      <c r="I27" s="1225">
        <f t="shared" si="2"/>
        <v>1954225</v>
      </c>
      <c r="J27" s="1225">
        <f t="shared" si="3"/>
        <v>4965440</v>
      </c>
      <c r="K27" s="190"/>
      <c r="L27" s="190"/>
      <c r="M27" s="2333" t="s">
        <v>1036</v>
      </c>
      <c r="N27" s="2334"/>
    </row>
    <row r="28" spans="1:14" ht="15.75" customHeight="1">
      <c r="A28" s="163">
        <v>2009</v>
      </c>
      <c r="B28" s="189">
        <v>60172573</v>
      </c>
      <c r="C28" s="189">
        <v>0</v>
      </c>
      <c r="D28" s="189">
        <f t="shared" si="0"/>
        <v>60172573</v>
      </c>
      <c r="E28" s="189">
        <v>44544132</v>
      </c>
      <c r="F28" s="189">
        <v>0</v>
      </c>
      <c r="G28" s="189">
        <f t="shared" si="1"/>
        <v>44544132</v>
      </c>
      <c r="H28" s="1225">
        <f t="shared" si="2"/>
        <v>15628441</v>
      </c>
      <c r="I28" s="1225">
        <f t="shared" si="2"/>
        <v>0</v>
      </c>
      <c r="J28" s="1225">
        <f t="shared" si="3"/>
        <v>15628441</v>
      </c>
      <c r="K28" s="190"/>
      <c r="L28" s="190"/>
      <c r="M28" s="2330" t="s">
        <v>1037</v>
      </c>
      <c r="N28" s="2306"/>
    </row>
    <row r="29" spans="1:14" ht="13.5" customHeight="1">
      <c r="A29" s="919">
        <v>2010</v>
      </c>
      <c r="B29" s="189">
        <v>94096722</v>
      </c>
      <c r="C29" s="189">
        <v>0</v>
      </c>
      <c r="D29" s="189">
        <f t="shared" si="0"/>
        <v>94096722</v>
      </c>
      <c r="E29" s="189">
        <v>85080420</v>
      </c>
      <c r="F29" s="189">
        <v>0</v>
      </c>
      <c r="G29" s="189">
        <f t="shared" si="1"/>
        <v>85080420</v>
      </c>
      <c r="H29" s="1225">
        <f t="shared" si="2"/>
        <v>9016302</v>
      </c>
      <c r="I29" s="1225">
        <f t="shared" si="2"/>
        <v>0</v>
      </c>
      <c r="J29" s="1225">
        <f t="shared" si="3"/>
        <v>9016302</v>
      </c>
      <c r="K29" s="190"/>
      <c r="L29" s="190"/>
      <c r="M29" s="2330" t="s">
        <v>367</v>
      </c>
      <c r="N29" s="2194"/>
    </row>
    <row r="30" spans="1:14" ht="13.5" customHeight="1" thickBot="1">
      <c r="A30" s="169" t="s">
        <v>376</v>
      </c>
      <c r="B30" s="170">
        <f>SUM(B20:B29)</f>
        <v>437519105</v>
      </c>
      <c r="C30" s="170">
        <f aca="true" t="shared" si="5" ref="C30:J30">SUM(C20:C29)</f>
        <v>451352068</v>
      </c>
      <c r="D30" s="170">
        <f t="shared" si="5"/>
        <v>888871173</v>
      </c>
      <c r="E30" s="170">
        <f t="shared" si="5"/>
        <v>339372541</v>
      </c>
      <c r="F30" s="170">
        <f t="shared" si="5"/>
        <v>403318865</v>
      </c>
      <c r="G30" s="170">
        <f t="shared" si="5"/>
        <v>742691406</v>
      </c>
      <c r="H30" s="1226">
        <f t="shared" si="5"/>
        <v>98146564</v>
      </c>
      <c r="I30" s="1226">
        <f t="shared" si="5"/>
        <v>48033203</v>
      </c>
      <c r="J30" s="1226">
        <f t="shared" si="5"/>
        <v>146179767</v>
      </c>
      <c r="K30" s="170">
        <f>SUM(K20:K28)</f>
        <v>0</v>
      </c>
      <c r="L30" s="170">
        <f>SUM(L20:L28)</f>
        <v>4293442</v>
      </c>
      <c r="M30" s="171"/>
      <c r="N30" s="172"/>
    </row>
    <row r="31" spans="1:14" ht="15.75" thickBot="1">
      <c r="A31" s="169" t="s">
        <v>376</v>
      </c>
      <c r="B31" s="170">
        <f aca="true" t="shared" si="6" ref="B31:K31">SUM(B20:B29)</f>
        <v>437519105</v>
      </c>
      <c r="C31" s="170">
        <f t="shared" si="6"/>
        <v>451352068</v>
      </c>
      <c r="D31" s="170">
        <f t="shared" si="6"/>
        <v>888871173</v>
      </c>
      <c r="E31" s="170">
        <f t="shared" si="6"/>
        <v>339372541</v>
      </c>
      <c r="F31" s="170">
        <f t="shared" si="6"/>
        <v>403318865</v>
      </c>
      <c r="G31" s="170">
        <f t="shared" si="6"/>
        <v>742691406</v>
      </c>
      <c r="H31" s="1226">
        <f t="shared" si="6"/>
        <v>98146564</v>
      </c>
      <c r="I31" s="1226">
        <f t="shared" si="6"/>
        <v>48033203</v>
      </c>
      <c r="J31" s="1226">
        <f t="shared" si="6"/>
        <v>146179767</v>
      </c>
      <c r="K31" s="170">
        <f t="shared" si="6"/>
        <v>0</v>
      </c>
      <c r="L31" s="170">
        <f>SUM(L20:L29)</f>
        <v>4293442</v>
      </c>
      <c r="M31" s="171"/>
      <c r="N31" s="172"/>
    </row>
    <row r="32" spans="4:7" ht="12.75">
      <c r="D32" s="173"/>
      <c r="G32" s="173"/>
    </row>
    <row r="33" spans="4:7" ht="12.75">
      <c r="D33" s="173"/>
      <c r="G33" s="173"/>
    </row>
    <row r="34" spans="4:7" ht="12.75">
      <c r="D34" s="173"/>
      <c r="G34" s="173"/>
    </row>
    <row r="37" spans="1:6" ht="12.75">
      <c r="A37" s="67"/>
      <c r="F37" s="67"/>
    </row>
    <row r="38" spans="1:11" ht="15">
      <c r="A38" s="67"/>
      <c r="B38" s="66" t="s">
        <v>111</v>
      </c>
      <c r="C38" s="47" t="s">
        <v>1038</v>
      </c>
      <c r="F38" s="67"/>
      <c r="K38" s="68" t="s">
        <v>377</v>
      </c>
    </row>
    <row r="39" spans="1:11" ht="15">
      <c r="A39" t="s">
        <v>112</v>
      </c>
      <c r="B39" s="8" t="s">
        <v>667</v>
      </c>
      <c r="K39" s="68" t="s">
        <v>113</v>
      </c>
    </row>
    <row r="40" ht="12.75">
      <c r="B40" s="8" t="s">
        <v>668</v>
      </c>
    </row>
  </sheetData>
  <sheetProtection/>
  <mergeCells count="8">
    <mergeCell ref="M29:N29"/>
    <mergeCell ref="M14:N14"/>
    <mergeCell ref="M15:N15"/>
    <mergeCell ref="M18:N18"/>
    <mergeCell ref="M22:N22"/>
    <mergeCell ref="M26:N26"/>
    <mergeCell ref="M27:N27"/>
    <mergeCell ref="M28:N28"/>
  </mergeCells>
  <printOptions horizontalCentered="1" verticalCentered="1"/>
  <pageMargins left="0.35433070866141736" right="0.75" top="1" bottom="1" header="0" footer="0"/>
  <pageSetup horizontalDpi="600" verticalDpi="600" orientation="landscape" paperSize="5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9">
      <selection activeCell="E8" sqref="E8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4" width="14.28125" style="0" customWidth="1"/>
    <col min="5" max="5" width="16.28125" style="0" customWidth="1"/>
    <col min="6" max="6" width="15.00390625" style="50" customWidth="1"/>
    <col min="7" max="8" width="16.00390625" style="0" customWidth="1"/>
    <col min="9" max="9" width="14.57421875" style="0" customWidth="1"/>
    <col min="10" max="10" width="15.8515625" style="1229" customWidth="1"/>
    <col min="11" max="12" width="15.7109375" style="1229" customWidth="1"/>
    <col min="13" max="13" width="14.28125" style="53" customWidth="1"/>
    <col min="14" max="14" width="13.7109375" style="0" customWidth="1"/>
    <col min="15" max="15" width="15.140625" style="0" customWidth="1"/>
    <col min="16" max="16" width="15.57421875" style="0" customWidth="1"/>
    <col min="17" max="17" width="14.8515625" style="0" customWidth="1"/>
  </cols>
  <sheetData>
    <row r="1" spans="1:17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228"/>
      <c r="K1" s="1228"/>
      <c r="L1" s="1228"/>
      <c r="M1" s="1"/>
      <c r="N1" s="1"/>
      <c r="O1" s="1"/>
      <c r="P1" s="1"/>
      <c r="Q1" s="1"/>
    </row>
    <row r="2" spans="1:17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228"/>
      <c r="K2" s="1228"/>
      <c r="L2" s="1228"/>
      <c r="M2" s="1"/>
      <c r="N2" s="1"/>
      <c r="O2" s="1"/>
      <c r="P2" s="1"/>
      <c r="Q2" s="1"/>
    </row>
    <row r="3" spans="1:17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228"/>
      <c r="K3" s="1228"/>
      <c r="L3" s="1228"/>
      <c r="M3" s="1"/>
      <c r="N3" s="1"/>
      <c r="O3" s="1"/>
      <c r="P3" s="1"/>
      <c r="Q3" s="1"/>
    </row>
    <row r="4" spans="2:17" ht="15.75">
      <c r="B4" s="1"/>
      <c r="C4" s="1"/>
      <c r="D4" s="1"/>
      <c r="E4" s="1"/>
      <c r="F4" s="1"/>
      <c r="G4" s="1"/>
      <c r="H4" s="1"/>
      <c r="I4" s="1"/>
      <c r="J4" s="1228"/>
      <c r="K4" s="1228"/>
      <c r="L4" s="1228"/>
      <c r="M4" s="52"/>
      <c r="N4" s="1"/>
      <c r="O4" s="1"/>
      <c r="P4" s="1"/>
      <c r="Q4" s="1"/>
    </row>
    <row r="5" ht="12.75">
      <c r="F5"/>
    </row>
    <row r="6" spans="6:13" ht="15.75">
      <c r="F6"/>
      <c r="J6" s="1230" t="s">
        <v>196</v>
      </c>
      <c r="K6" s="1231" t="s">
        <v>341</v>
      </c>
      <c r="L6" s="1231"/>
      <c r="M6"/>
    </row>
    <row r="7" spans="6:13" ht="15.75">
      <c r="F7"/>
      <c r="J7" s="1232" t="s">
        <v>90</v>
      </c>
      <c r="K7" s="1231" t="s">
        <v>342</v>
      </c>
      <c r="L7" s="1231"/>
      <c r="M7"/>
    </row>
    <row r="8" spans="6:13" ht="15.75">
      <c r="F8"/>
      <c r="J8" s="1232" t="s">
        <v>91</v>
      </c>
      <c r="K8" s="1231" t="s">
        <v>206</v>
      </c>
      <c r="L8" s="1231"/>
      <c r="M8"/>
    </row>
    <row r="9" spans="2:17" s="8" customFormat="1" ht="18.75" thickBot="1">
      <c r="B9" s="9"/>
      <c r="C9" s="10"/>
      <c r="D9" s="11"/>
      <c r="E9" s="11"/>
      <c r="F9" s="9"/>
      <c r="G9" s="12"/>
      <c r="H9" s="12"/>
      <c r="I9" s="9"/>
      <c r="J9" s="1233"/>
      <c r="K9" s="1233"/>
      <c r="L9" s="1233"/>
      <c r="M9" s="54"/>
      <c r="N9" s="9"/>
      <c r="O9" s="9"/>
      <c r="P9" s="9"/>
      <c r="Q9" s="9"/>
    </row>
    <row r="10" spans="1:17" ht="19.5" customHeight="1" thickBot="1">
      <c r="A10" s="13" t="s">
        <v>92</v>
      </c>
      <c r="B10" s="14" t="s">
        <v>93</v>
      </c>
      <c r="C10" s="15"/>
      <c r="D10" s="15"/>
      <c r="E10" s="16"/>
      <c r="F10" s="14" t="s">
        <v>94</v>
      </c>
      <c r="G10" s="15"/>
      <c r="H10" s="15"/>
      <c r="I10" s="16"/>
      <c r="J10" s="1234" t="s">
        <v>175</v>
      </c>
      <c r="K10" s="1235"/>
      <c r="L10" s="1235"/>
      <c r="M10" s="55"/>
      <c r="N10" s="17" t="s">
        <v>96</v>
      </c>
      <c r="O10" s="18"/>
      <c r="P10" s="19" t="s">
        <v>97</v>
      </c>
      <c r="Q10" s="20"/>
    </row>
    <row r="11" spans="1:17" ht="19.5" customHeight="1" thickBot="1">
      <c r="A11" s="21"/>
      <c r="B11" s="22" t="s">
        <v>98</v>
      </c>
      <c r="C11" s="23" t="s">
        <v>99</v>
      </c>
      <c r="D11" s="116"/>
      <c r="E11" s="24" t="s">
        <v>100</v>
      </c>
      <c r="F11" s="22" t="s">
        <v>98</v>
      </c>
      <c r="G11" s="23" t="s">
        <v>99</v>
      </c>
      <c r="H11" s="116"/>
      <c r="I11" s="24" t="s">
        <v>100</v>
      </c>
      <c r="J11" s="1236" t="s">
        <v>98</v>
      </c>
      <c r="K11" s="1237" t="s">
        <v>99</v>
      </c>
      <c r="L11" s="1238"/>
      <c r="M11" s="56" t="s">
        <v>100</v>
      </c>
      <c r="N11" s="25" t="s">
        <v>98</v>
      </c>
      <c r="O11" s="25" t="s">
        <v>99</v>
      </c>
      <c r="P11" s="25" t="s">
        <v>101</v>
      </c>
      <c r="Q11" s="24" t="s">
        <v>102</v>
      </c>
    </row>
    <row r="12" spans="1:17" s="32" customFormat="1" ht="19.5" customHeight="1">
      <c r="A12" s="26" t="s">
        <v>103</v>
      </c>
      <c r="B12" s="27">
        <v>0</v>
      </c>
      <c r="C12" s="27">
        <v>0</v>
      </c>
      <c r="D12" s="27"/>
      <c r="E12" s="27">
        <f aca="true" t="shared" si="0" ref="E12:E18">B12+C12</f>
        <v>0</v>
      </c>
      <c r="F12" s="27">
        <v>0</v>
      </c>
      <c r="G12" s="27">
        <v>0</v>
      </c>
      <c r="H12" s="27"/>
      <c r="I12" s="27">
        <f>+F12+G12</f>
        <v>0</v>
      </c>
      <c r="J12" s="1239">
        <f aca="true" t="shared" si="1" ref="J12:K18">B12-F12</f>
        <v>0</v>
      </c>
      <c r="K12" s="1239">
        <f t="shared" si="1"/>
        <v>0</v>
      </c>
      <c r="L12" s="1239"/>
      <c r="M12" s="39">
        <f aca="true" t="shared" si="2" ref="M12:M17">J12+K12</f>
        <v>0</v>
      </c>
      <c r="N12" s="29"/>
      <c r="O12" s="29"/>
      <c r="P12" s="34"/>
      <c r="Q12" s="31"/>
    </row>
    <row r="13" spans="1:17" s="32" customFormat="1" ht="19.5" customHeight="1">
      <c r="A13" s="33" t="s">
        <v>104</v>
      </c>
      <c r="B13" s="27">
        <v>0</v>
      </c>
      <c r="C13" s="27">
        <v>0</v>
      </c>
      <c r="D13" s="27"/>
      <c r="E13" s="27">
        <f t="shared" si="0"/>
        <v>0</v>
      </c>
      <c r="F13" s="27">
        <v>0</v>
      </c>
      <c r="G13" s="27">
        <v>0</v>
      </c>
      <c r="H13" s="27"/>
      <c r="I13" s="27">
        <f aca="true" t="shared" si="3" ref="I13:I24">F13+G13</f>
        <v>0</v>
      </c>
      <c r="J13" s="1239">
        <f t="shared" si="1"/>
        <v>0</v>
      </c>
      <c r="K13" s="1239">
        <f t="shared" si="1"/>
        <v>0</v>
      </c>
      <c r="L13" s="1239"/>
      <c r="M13" s="39">
        <f t="shared" si="2"/>
        <v>0</v>
      </c>
      <c r="N13" s="29"/>
      <c r="O13" s="29"/>
      <c r="P13" s="34"/>
      <c r="Q13" s="31"/>
    </row>
    <row r="14" spans="1:17" s="32" customFormat="1" ht="19.5" customHeight="1">
      <c r="A14" s="33" t="s">
        <v>105</v>
      </c>
      <c r="B14" s="27">
        <v>0</v>
      </c>
      <c r="C14" s="27">
        <v>0</v>
      </c>
      <c r="D14" s="27"/>
      <c r="E14" s="27">
        <f t="shared" si="0"/>
        <v>0</v>
      </c>
      <c r="F14" s="27">
        <v>0</v>
      </c>
      <c r="G14" s="27">
        <v>0</v>
      </c>
      <c r="H14" s="27"/>
      <c r="I14" s="27">
        <f t="shared" si="3"/>
        <v>0</v>
      </c>
      <c r="J14" s="1239">
        <f t="shared" si="1"/>
        <v>0</v>
      </c>
      <c r="K14" s="1239">
        <f t="shared" si="1"/>
        <v>0</v>
      </c>
      <c r="L14" s="1239"/>
      <c r="M14" s="39">
        <f t="shared" si="2"/>
        <v>0</v>
      </c>
      <c r="N14" s="29"/>
      <c r="O14" s="29"/>
      <c r="P14" s="34"/>
      <c r="Q14" s="31"/>
    </row>
    <row r="15" spans="1:17" s="32" customFormat="1" ht="19.5" customHeight="1">
      <c r="A15" s="33">
        <v>1.998</v>
      </c>
      <c r="B15" s="27">
        <v>0</v>
      </c>
      <c r="C15" s="27">
        <v>0</v>
      </c>
      <c r="D15" s="27"/>
      <c r="E15" s="27">
        <f t="shared" si="0"/>
        <v>0</v>
      </c>
      <c r="F15" s="27">
        <v>0</v>
      </c>
      <c r="G15" s="27">
        <v>0</v>
      </c>
      <c r="H15" s="27"/>
      <c r="I15" s="27">
        <f>+F15+G15</f>
        <v>0</v>
      </c>
      <c r="J15" s="1239">
        <f t="shared" si="1"/>
        <v>0</v>
      </c>
      <c r="K15" s="1239">
        <f t="shared" si="1"/>
        <v>0</v>
      </c>
      <c r="L15" s="1239"/>
      <c r="M15" s="39">
        <f>J15+K15</f>
        <v>0</v>
      </c>
      <c r="N15" s="29"/>
      <c r="O15" s="29"/>
      <c r="P15" s="30"/>
      <c r="Q15" s="31"/>
    </row>
    <row r="16" spans="1:17" s="32" customFormat="1" ht="19.5" customHeight="1">
      <c r="A16" s="33">
        <v>1.999</v>
      </c>
      <c r="B16" s="27">
        <v>0</v>
      </c>
      <c r="C16" s="27">
        <v>0</v>
      </c>
      <c r="D16" s="27"/>
      <c r="E16" s="27">
        <f t="shared" si="0"/>
        <v>0</v>
      </c>
      <c r="F16" s="27">
        <v>0</v>
      </c>
      <c r="G16" s="27">
        <v>0</v>
      </c>
      <c r="H16" s="27"/>
      <c r="I16" s="27">
        <f>+F16+G16</f>
        <v>0</v>
      </c>
      <c r="J16" s="1239">
        <f t="shared" si="1"/>
        <v>0</v>
      </c>
      <c r="K16" s="1239">
        <f t="shared" si="1"/>
        <v>0</v>
      </c>
      <c r="L16" s="1239"/>
      <c r="M16" s="39">
        <f>J16+K16</f>
        <v>0</v>
      </c>
      <c r="N16" s="29"/>
      <c r="O16" s="29"/>
      <c r="P16" s="34"/>
      <c r="Q16" s="31"/>
    </row>
    <row r="17" spans="1:17" ht="19.5" customHeight="1">
      <c r="A17" s="35" t="s">
        <v>106</v>
      </c>
      <c r="B17" s="27">
        <v>4385000</v>
      </c>
      <c r="C17" s="27">
        <v>1204000</v>
      </c>
      <c r="D17" s="27"/>
      <c r="E17" s="27">
        <f t="shared" si="0"/>
        <v>5589000</v>
      </c>
      <c r="F17" s="27">
        <v>1986794</v>
      </c>
      <c r="G17" s="27">
        <v>1104725</v>
      </c>
      <c r="H17" s="27"/>
      <c r="I17" s="27">
        <f t="shared" si="3"/>
        <v>3091519</v>
      </c>
      <c r="J17" s="1239">
        <f t="shared" si="1"/>
        <v>2398206</v>
      </c>
      <c r="K17" s="1239">
        <f t="shared" si="1"/>
        <v>99275</v>
      </c>
      <c r="L17" s="1239"/>
      <c r="M17" s="39">
        <f t="shared" si="2"/>
        <v>2497481</v>
      </c>
      <c r="N17" s="29"/>
      <c r="O17" s="29"/>
      <c r="P17" s="34" t="s">
        <v>343</v>
      </c>
      <c r="Q17" s="31">
        <v>38404</v>
      </c>
    </row>
    <row r="18" spans="1:17" ht="19.5" customHeight="1">
      <c r="A18" s="35" t="s">
        <v>107</v>
      </c>
      <c r="B18" s="27">
        <v>8076000</v>
      </c>
      <c r="C18" s="27">
        <v>3191000</v>
      </c>
      <c r="D18" s="27"/>
      <c r="E18" s="27">
        <f t="shared" si="0"/>
        <v>11267000</v>
      </c>
      <c r="F18" s="27">
        <v>7023984</v>
      </c>
      <c r="G18" s="27">
        <v>3170240</v>
      </c>
      <c r="H18" s="27"/>
      <c r="I18" s="27">
        <f t="shared" si="3"/>
        <v>10194224</v>
      </c>
      <c r="J18" s="1239">
        <f t="shared" si="1"/>
        <v>1052016</v>
      </c>
      <c r="K18" s="1239">
        <f t="shared" si="1"/>
        <v>20760</v>
      </c>
      <c r="L18" s="1239"/>
      <c r="M18" s="39">
        <f>J18+K18</f>
        <v>1072776</v>
      </c>
      <c r="N18" s="29"/>
      <c r="O18" s="29"/>
      <c r="P18" s="34" t="s">
        <v>344</v>
      </c>
      <c r="Q18" s="36">
        <v>38404</v>
      </c>
    </row>
    <row r="19" spans="1:17" ht="19.5" customHeight="1">
      <c r="A19" s="37" t="s">
        <v>108</v>
      </c>
      <c r="B19" s="38">
        <f>SUM(B12:B18)</f>
        <v>12461000</v>
      </c>
      <c r="C19" s="38">
        <f aca="true" t="shared" si="4" ref="C19:M19">SUM(C12:C18)</f>
        <v>4395000</v>
      </c>
      <c r="D19" s="38"/>
      <c r="E19" s="38">
        <f t="shared" si="4"/>
        <v>16856000</v>
      </c>
      <c r="F19" s="38">
        <f t="shared" si="4"/>
        <v>9010778</v>
      </c>
      <c r="G19" s="38">
        <f t="shared" si="4"/>
        <v>4274965</v>
      </c>
      <c r="H19" s="38"/>
      <c r="I19" s="38">
        <f t="shared" si="4"/>
        <v>13285743</v>
      </c>
      <c r="J19" s="1240">
        <f t="shared" si="4"/>
        <v>3450222</v>
      </c>
      <c r="K19" s="1240">
        <f t="shared" si="4"/>
        <v>120035</v>
      </c>
      <c r="L19" s="1240"/>
      <c r="M19" s="57">
        <f t="shared" si="4"/>
        <v>3570257</v>
      </c>
      <c r="N19" s="38">
        <f>SUM(N12:N18)</f>
        <v>0</v>
      </c>
      <c r="O19" s="38">
        <f>SUM(O12:O18)</f>
        <v>0</v>
      </c>
      <c r="P19" s="34"/>
      <c r="Q19" s="36"/>
    </row>
    <row r="20" spans="1:17" ht="19.5" customHeight="1">
      <c r="A20" s="35" t="s">
        <v>109</v>
      </c>
      <c r="B20" s="27">
        <v>8689000</v>
      </c>
      <c r="C20" s="27">
        <v>4615000</v>
      </c>
      <c r="D20" s="27"/>
      <c r="E20" s="27">
        <f>B20+C20</f>
        <v>13304000</v>
      </c>
      <c r="F20" s="27">
        <v>6959531</v>
      </c>
      <c r="G20" s="27">
        <v>4480638</v>
      </c>
      <c r="H20" s="27"/>
      <c r="I20" s="27">
        <f t="shared" si="3"/>
        <v>11440169</v>
      </c>
      <c r="J20" s="1239">
        <f aca="true" t="shared" si="5" ref="J20:K24">B20-F20</f>
        <v>1729469</v>
      </c>
      <c r="K20" s="1239">
        <f t="shared" si="5"/>
        <v>134362</v>
      </c>
      <c r="L20" s="1239"/>
      <c r="M20" s="39">
        <f>J20+K20</f>
        <v>1863831</v>
      </c>
      <c r="N20" s="29"/>
      <c r="O20" s="29"/>
      <c r="P20" s="34" t="s">
        <v>345</v>
      </c>
      <c r="Q20" s="36">
        <v>38404</v>
      </c>
    </row>
    <row r="21" spans="1:17" ht="19.5" customHeight="1">
      <c r="A21" s="35" t="s">
        <v>110</v>
      </c>
      <c r="B21" s="27">
        <v>9593000</v>
      </c>
      <c r="C21" s="27">
        <v>6675000</v>
      </c>
      <c r="D21" s="27"/>
      <c r="E21" s="27">
        <f>B21+C21</f>
        <v>16268000</v>
      </c>
      <c r="F21" s="27">
        <v>7321673</v>
      </c>
      <c r="G21" s="27">
        <v>5204667</v>
      </c>
      <c r="H21" s="27"/>
      <c r="I21" s="27">
        <f t="shared" si="3"/>
        <v>12526340</v>
      </c>
      <c r="J21" s="1241">
        <f t="shared" si="5"/>
        <v>2271327</v>
      </c>
      <c r="K21" s="1239">
        <f t="shared" si="5"/>
        <v>1470333</v>
      </c>
      <c r="L21" s="1239"/>
      <c r="M21" s="39">
        <f>J21+K21</f>
        <v>3741660</v>
      </c>
      <c r="N21" s="29"/>
      <c r="O21" s="29"/>
      <c r="P21" s="34" t="s">
        <v>346</v>
      </c>
      <c r="Q21" s="36">
        <v>38404</v>
      </c>
    </row>
    <row r="22" spans="1:17" ht="27" customHeight="1">
      <c r="A22" s="65" t="s">
        <v>140</v>
      </c>
      <c r="B22" s="27">
        <v>486000</v>
      </c>
      <c r="C22" s="27">
        <v>358000</v>
      </c>
      <c r="D22" s="27"/>
      <c r="E22" s="27">
        <f>B22+C22</f>
        <v>844000</v>
      </c>
      <c r="F22" s="27">
        <v>3266638</v>
      </c>
      <c r="G22" s="27">
        <v>315040</v>
      </c>
      <c r="H22" s="27"/>
      <c r="I22" s="27">
        <f>F22+G22</f>
        <v>3581678</v>
      </c>
      <c r="J22" s="1241">
        <f t="shared" si="5"/>
        <v>-2780638</v>
      </c>
      <c r="K22" s="1239">
        <f t="shared" si="5"/>
        <v>42960</v>
      </c>
      <c r="L22" s="1239"/>
      <c r="M22" s="39">
        <f>J22+K22</f>
        <v>-2737678</v>
      </c>
      <c r="N22" s="29"/>
      <c r="O22" s="29"/>
      <c r="P22" s="2195" t="s">
        <v>347</v>
      </c>
      <c r="Q22" s="2196"/>
    </row>
    <row r="23" spans="1:17" ht="27" customHeight="1">
      <c r="A23" s="65" t="s">
        <v>141</v>
      </c>
      <c r="B23" s="27">
        <v>10067000</v>
      </c>
      <c r="C23" s="27">
        <v>1858000</v>
      </c>
      <c r="D23" s="27"/>
      <c r="E23" s="27">
        <f>B23+C23</f>
        <v>11925000</v>
      </c>
      <c r="F23" s="27">
        <v>10977480</v>
      </c>
      <c r="G23" s="27">
        <v>2000400</v>
      </c>
      <c r="H23" s="27"/>
      <c r="I23" s="27">
        <f>F23+G23</f>
        <v>12977880</v>
      </c>
      <c r="J23" s="1241">
        <f t="shared" si="5"/>
        <v>-910480</v>
      </c>
      <c r="K23" s="1239">
        <f t="shared" si="5"/>
        <v>-142400</v>
      </c>
      <c r="L23" s="1239"/>
      <c r="M23" s="39">
        <f>J23+K23</f>
        <v>-1052880</v>
      </c>
      <c r="N23" s="29"/>
      <c r="O23" s="29"/>
      <c r="P23" s="2195" t="s">
        <v>349</v>
      </c>
      <c r="Q23" s="2196"/>
    </row>
    <row r="24" spans="1:17" ht="19.5" customHeight="1" thickBot="1">
      <c r="A24" s="65" t="s">
        <v>348</v>
      </c>
      <c r="B24" s="27">
        <v>16031000</v>
      </c>
      <c r="C24" s="27">
        <v>5172000</v>
      </c>
      <c r="D24" s="27"/>
      <c r="E24" s="27">
        <f>B24+C24</f>
        <v>21203000</v>
      </c>
      <c r="F24" s="27">
        <v>1897352</v>
      </c>
      <c r="G24" s="27">
        <v>143373</v>
      </c>
      <c r="H24" s="27"/>
      <c r="I24" s="27">
        <f t="shared" si="3"/>
        <v>2040725</v>
      </c>
      <c r="J24" s="1241">
        <f t="shared" si="5"/>
        <v>14133648</v>
      </c>
      <c r="K24" s="1239">
        <f t="shared" si="5"/>
        <v>5028627</v>
      </c>
      <c r="L24" s="1239"/>
      <c r="M24" s="39">
        <f>J24+K24</f>
        <v>19162275</v>
      </c>
      <c r="N24" s="29"/>
      <c r="O24" s="29"/>
      <c r="P24" s="40"/>
      <c r="Q24" s="41"/>
    </row>
    <row r="25" spans="1:17" ht="20.25" customHeight="1" thickBot="1">
      <c r="A25" s="42" t="s">
        <v>100</v>
      </c>
      <c r="B25" s="43">
        <f aca="true" t="shared" si="6" ref="B25:O25">SUM(B19:B24)</f>
        <v>57327000</v>
      </c>
      <c r="C25" s="43">
        <f t="shared" si="6"/>
        <v>23073000</v>
      </c>
      <c r="D25" s="43"/>
      <c r="E25" s="43">
        <f t="shared" si="6"/>
        <v>80400000</v>
      </c>
      <c r="F25" s="43">
        <f t="shared" si="6"/>
        <v>39433452</v>
      </c>
      <c r="G25" s="43">
        <f t="shared" si="6"/>
        <v>16419083</v>
      </c>
      <c r="H25" s="43"/>
      <c r="I25" s="43">
        <f t="shared" si="6"/>
        <v>55852535</v>
      </c>
      <c r="J25" s="1242">
        <f t="shared" si="6"/>
        <v>17893548</v>
      </c>
      <c r="K25" s="1242">
        <f t="shared" si="6"/>
        <v>6653917</v>
      </c>
      <c r="L25" s="1242"/>
      <c r="M25" s="58">
        <f t="shared" si="6"/>
        <v>24547465</v>
      </c>
      <c r="N25" s="43">
        <f t="shared" si="6"/>
        <v>0</v>
      </c>
      <c r="O25" s="43">
        <f t="shared" si="6"/>
        <v>0</v>
      </c>
      <c r="P25" s="43"/>
      <c r="Q25" s="44"/>
    </row>
    <row r="26" spans="1:17" ht="15">
      <c r="A26" s="45"/>
      <c r="B26" s="46"/>
      <c r="C26" s="46"/>
      <c r="D26" s="46"/>
      <c r="E26" s="46"/>
      <c r="F26" s="46"/>
      <c r="G26" s="46"/>
      <c r="H26" s="46"/>
      <c r="I26" s="46"/>
      <c r="J26" s="1243"/>
      <c r="K26" s="1243"/>
      <c r="L26" s="1243"/>
      <c r="M26" s="59"/>
      <c r="N26" s="46"/>
      <c r="O26" s="46"/>
      <c r="P26" s="46"/>
      <c r="Q26" s="46"/>
    </row>
    <row r="27" spans="1:17" ht="15">
      <c r="A27" s="45"/>
      <c r="B27" s="46"/>
      <c r="C27" s="46"/>
      <c r="D27" s="46"/>
      <c r="E27" s="46"/>
      <c r="F27" s="46"/>
      <c r="G27" s="46"/>
      <c r="H27" s="46"/>
      <c r="I27" s="46"/>
      <c r="J27" s="1243"/>
      <c r="K27" s="1243"/>
      <c r="L27" s="1243"/>
      <c r="M27" s="59"/>
      <c r="N27" s="46"/>
      <c r="O27" s="46"/>
      <c r="P27" s="46"/>
      <c r="Q27" s="46"/>
    </row>
    <row r="28" spans="1:17" ht="15">
      <c r="A28" s="45"/>
      <c r="B28" s="46"/>
      <c r="C28" s="46"/>
      <c r="D28" s="46"/>
      <c r="E28" s="46"/>
      <c r="F28" s="46"/>
      <c r="G28" s="46"/>
      <c r="H28" s="46"/>
      <c r="I28" s="46"/>
      <c r="J28" s="1243"/>
      <c r="K28" s="1243"/>
      <c r="L28" s="1243"/>
      <c r="M28" s="59"/>
      <c r="N28" s="46"/>
      <c r="O28" s="46"/>
      <c r="P28" s="46"/>
      <c r="Q28" s="46"/>
    </row>
    <row r="29" spans="1:17" ht="15">
      <c r="A29" s="45"/>
      <c r="B29" s="46"/>
      <c r="C29" s="46"/>
      <c r="D29" s="46"/>
      <c r="E29" s="46"/>
      <c r="F29" s="46"/>
      <c r="G29" s="46"/>
      <c r="H29" s="46"/>
      <c r="I29" s="46"/>
      <c r="J29" s="1243"/>
      <c r="K29" s="1243"/>
      <c r="L29" s="1243"/>
      <c r="M29" s="59"/>
      <c r="N29" s="46"/>
      <c r="O29" s="46"/>
      <c r="P29" s="46"/>
      <c r="Q29" s="46"/>
    </row>
    <row r="30" spans="1:17" ht="15">
      <c r="A30" s="45"/>
      <c r="C30" s="46"/>
      <c r="D30" s="46"/>
      <c r="E30" s="46"/>
      <c r="F30" s="46"/>
      <c r="G30" s="46"/>
      <c r="H30" s="46"/>
      <c r="I30" s="46"/>
      <c r="J30" s="1243"/>
      <c r="K30" s="1243"/>
      <c r="L30" s="1243"/>
      <c r="M30" s="59"/>
      <c r="N30" s="46"/>
      <c r="O30" s="46"/>
      <c r="P30" s="46"/>
      <c r="Q30" s="46"/>
    </row>
    <row r="31" spans="2:14" ht="15">
      <c r="B31" s="66" t="s">
        <v>111</v>
      </c>
      <c r="C31" s="47" t="s">
        <v>350</v>
      </c>
      <c r="D31" s="47"/>
      <c r="E31" s="47"/>
      <c r="F31" s="48"/>
      <c r="G31" s="48"/>
      <c r="H31" s="48"/>
      <c r="I31" s="49"/>
      <c r="J31" s="1244"/>
      <c r="K31" s="1245"/>
      <c r="L31" s="1245"/>
      <c r="M31" s="64" t="s">
        <v>133</v>
      </c>
      <c r="N31" s="49"/>
    </row>
    <row r="32" spans="2:15" ht="15">
      <c r="B32" t="s">
        <v>351</v>
      </c>
      <c r="C32" s="49"/>
      <c r="D32" s="49"/>
      <c r="E32" s="49"/>
      <c r="F32" s="49"/>
      <c r="G32" s="49"/>
      <c r="H32" s="49"/>
      <c r="I32" s="49"/>
      <c r="J32" s="1246"/>
      <c r="K32" s="1246"/>
      <c r="L32" s="1246"/>
      <c r="M32" s="49"/>
      <c r="N32" s="49"/>
      <c r="O32" s="60" t="s">
        <v>113</v>
      </c>
    </row>
    <row r="33" spans="2:17" ht="15">
      <c r="B33" t="s">
        <v>352</v>
      </c>
      <c r="C33" s="49"/>
      <c r="D33" s="49"/>
      <c r="E33" s="49"/>
      <c r="F33" s="49"/>
      <c r="G33" s="49"/>
      <c r="H33" s="49"/>
      <c r="I33" s="49"/>
      <c r="J33" s="1246"/>
      <c r="K33" s="1246"/>
      <c r="L33" s="1246"/>
      <c r="M33" s="49"/>
      <c r="N33" s="49"/>
      <c r="O33" s="60"/>
      <c r="P33" s="49"/>
      <c r="Q33" s="49"/>
    </row>
    <row r="36" spans="2:17" ht="18">
      <c r="B36" s="51"/>
      <c r="C36" s="4"/>
      <c r="D36" s="4"/>
      <c r="E36" s="4"/>
      <c r="F36" s="51"/>
      <c r="G36" s="12"/>
      <c r="H36" s="12"/>
      <c r="I36" s="51"/>
      <c r="J36" s="1247"/>
      <c r="K36" s="1247"/>
      <c r="L36" s="1247"/>
      <c r="M36" s="61"/>
      <c r="N36" s="51"/>
      <c r="O36" s="51"/>
      <c r="P36" s="51"/>
      <c r="Q36" s="51"/>
    </row>
    <row r="37" ht="12.75">
      <c r="F37"/>
    </row>
    <row r="38" spans="2:6" ht="12.75">
      <c r="B38" t="s">
        <v>353</v>
      </c>
      <c r="F38"/>
    </row>
  </sheetData>
  <sheetProtection/>
  <mergeCells count="2">
    <mergeCell ref="P22:Q22"/>
    <mergeCell ref="P23:Q23"/>
  </mergeCells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11.421875" defaultRowHeight="12.75"/>
  <cols>
    <col min="8" max="8" width="11.8515625" style="0" customWidth="1"/>
    <col min="10" max="10" width="11.8515625" style="0" customWidth="1"/>
    <col min="12" max="12" width="12.8515625" style="0" bestFit="1" customWidth="1"/>
  </cols>
  <sheetData>
    <row r="1" spans="1:14" ht="15.75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J5" s="53"/>
    </row>
    <row r="6" spans="10:12" ht="15">
      <c r="J6" s="53"/>
      <c r="K6" s="68" t="s">
        <v>709</v>
      </c>
      <c r="L6" s="68"/>
    </row>
    <row r="7" spans="10:12" ht="15.75">
      <c r="J7" s="53"/>
      <c r="K7" s="7" t="s">
        <v>90</v>
      </c>
      <c r="L7" s="6">
        <v>900193766</v>
      </c>
    </row>
    <row r="8" spans="10:12" ht="15.75">
      <c r="J8" s="53"/>
      <c r="K8" s="7" t="s">
        <v>91</v>
      </c>
      <c r="L8" s="6" t="s">
        <v>708</v>
      </c>
    </row>
    <row r="9" spans="1:14" ht="18">
      <c r="A9" s="8"/>
      <c r="B9" s="9"/>
      <c r="C9" s="11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2.75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368" t="s">
        <v>175</v>
      </c>
      <c r="I10" s="368"/>
      <c r="J10" s="369"/>
      <c r="K10" s="370" t="s">
        <v>96</v>
      </c>
      <c r="L10" s="371"/>
      <c r="M10" s="372" t="s">
        <v>97</v>
      </c>
      <c r="N10" s="372"/>
    </row>
    <row r="11" spans="1:14" ht="15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373" t="s">
        <v>98</v>
      </c>
      <c r="I11" s="373" t="s">
        <v>99</v>
      </c>
      <c r="J11" s="374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ht="14.25">
      <c r="A12" s="274" t="s">
        <v>103</v>
      </c>
      <c r="B12" s="27">
        <v>0</v>
      </c>
      <c r="C12" s="27">
        <v>0</v>
      </c>
      <c r="D12" s="27">
        <f aca="true" t="shared" si="0" ref="D12:D28">B12+C12</f>
        <v>0</v>
      </c>
      <c r="E12" s="27">
        <v>0</v>
      </c>
      <c r="F12" s="27">
        <v>0</v>
      </c>
      <c r="G12" s="27">
        <f>+E12+F12</f>
        <v>0</v>
      </c>
      <c r="H12" s="28">
        <f>B12-E12</f>
        <v>0</v>
      </c>
      <c r="I12" s="28">
        <f aca="true" t="shared" si="1" ref="H12:I18">C12-F12</f>
        <v>0</v>
      </c>
      <c r="J12" s="39">
        <f aca="true" t="shared" si="2" ref="J12:J17">H12+I12</f>
        <v>0</v>
      </c>
      <c r="K12" s="29"/>
      <c r="L12" s="29"/>
      <c r="M12" s="175"/>
      <c r="N12" s="214"/>
    </row>
    <row r="13" spans="1:14" ht="14.25">
      <c r="A13" s="221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28">
        <f t="shared" si="1"/>
        <v>0</v>
      </c>
      <c r="I13" s="28">
        <f t="shared" si="1"/>
        <v>0</v>
      </c>
      <c r="J13" s="39">
        <f t="shared" si="2"/>
        <v>0</v>
      </c>
      <c r="K13" s="29"/>
      <c r="L13" s="29"/>
      <c r="M13" s="175"/>
      <c r="N13" s="214"/>
    </row>
    <row r="14" spans="1:14" ht="14.25">
      <c r="A14" s="221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175"/>
      <c r="N14" s="214"/>
    </row>
    <row r="15" spans="1:14" ht="14.25">
      <c r="A15" s="221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0</v>
      </c>
      <c r="J15" s="39">
        <f>H15+I15</f>
        <v>0</v>
      </c>
      <c r="K15" s="29"/>
      <c r="L15" s="29"/>
      <c r="M15" s="175"/>
      <c r="N15" s="214"/>
    </row>
    <row r="16" spans="1:14" ht="14.25">
      <c r="A16" s="221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 t="shared" si="1"/>
        <v>0</v>
      </c>
      <c r="J16" s="39">
        <f>H16+I16</f>
        <v>0</v>
      </c>
      <c r="K16" s="29"/>
      <c r="L16" s="29"/>
      <c r="M16" s="175"/>
      <c r="N16" s="214"/>
    </row>
    <row r="17" spans="1:14" ht="14.25">
      <c r="A17" s="203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28">
        <f t="shared" si="1"/>
        <v>0</v>
      </c>
      <c r="I17" s="28">
        <f t="shared" si="1"/>
        <v>0</v>
      </c>
      <c r="J17" s="39">
        <f t="shared" si="2"/>
        <v>0</v>
      </c>
      <c r="K17" s="29"/>
      <c r="L17" s="29"/>
      <c r="M17" s="175"/>
      <c r="N17" s="214"/>
    </row>
    <row r="18" spans="1:14" ht="14.25">
      <c r="A18" s="203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28">
        <f t="shared" si="1"/>
        <v>0</v>
      </c>
      <c r="I18" s="28">
        <f t="shared" si="1"/>
        <v>0</v>
      </c>
      <c r="J18" s="39">
        <f>H18+I18</f>
        <v>0</v>
      </c>
      <c r="K18" s="29"/>
      <c r="L18" s="29"/>
      <c r="M18" s="175"/>
      <c r="N18" s="214"/>
    </row>
    <row r="19" spans="1:14" ht="15">
      <c r="A19" s="275" t="s">
        <v>108</v>
      </c>
      <c r="B19" s="38">
        <f aca="true" t="shared" si="4" ref="B19:J19">SUM(B12:B18)</f>
        <v>0</v>
      </c>
      <c r="C19" s="38">
        <f t="shared" si="4"/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57">
        <f t="shared" si="4"/>
        <v>0</v>
      </c>
      <c r="K19" s="38">
        <f>SUM(K12:K18)</f>
        <v>0</v>
      </c>
      <c r="L19" s="38">
        <f>SUM(L12:L18)</f>
        <v>0</v>
      </c>
      <c r="M19" s="34"/>
      <c r="N19" s="214"/>
    </row>
    <row r="20" spans="1:14" ht="14.25">
      <c r="A20" s="203" t="s">
        <v>109</v>
      </c>
      <c r="B20" s="27">
        <v>0</v>
      </c>
      <c r="C20" s="27">
        <v>0</v>
      </c>
      <c r="D20" s="27">
        <f t="shared" si="0"/>
        <v>0</v>
      </c>
      <c r="E20" s="27">
        <v>0</v>
      </c>
      <c r="F20" s="27">
        <v>0</v>
      </c>
      <c r="G20" s="27">
        <f t="shared" si="3"/>
        <v>0</v>
      </c>
      <c r="H20" s="28">
        <f aca="true" t="shared" si="5" ref="H20:I28">B20-E20</f>
        <v>0</v>
      </c>
      <c r="I20" s="28">
        <f>C20-F20</f>
        <v>0</v>
      </c>
      <c r="J20" s="39">
        <f aca="true" t="shared" si="6" ref="J20:J28">H20+I20</f>
        <v>0</v>
      </c>
      <c r="K20" s="29"/>
      <c r="L20" s="29"/>
      <c r="M20" s="34"/>
      <c r="N20" s="214"/>
    </row>
    <row r="21" spans="1:14" ht="14.25">
      <c r="A21" s="203" t="s">
        <v>110</v>
      </c>
      <c r="B21" s="27">
        <v>0</v>
      </c>
      <c r="C21" s="27">
        <v>0</v>
      </c>
      <c r="D21" s="27">
        <f t="shared" si="0"/>
        <v>0</v>
      </c>
      <c r="E21" s="27">
        <v>0</v>
      </c>
      <c r="F21" s="27">
        <v>0</v>
      </c>
      <c r="G21" s="27">
        <f t="shared" si="3"/>
        <v>0</v>
      </c>
      <c r="H21" s="39">
        <f t="shared" si="5"/>
        <v>0</v>
      </c>
      <c r="I21" s="28">
        <f t="shared" si="5"/>
        <v>0</v>
      </c>
      <c r="J21" s="39">
        <f t="shared" si="6"/>
        <v>0</v>
      </c>
      <c r="K21" s="29"/>
      <c r="L21" s="29"/>
      <c r="M21" s="34"/>
      <c r="N21" s="214"/>
    </row>
    <row r="22" spans="1:14" ht="14.25">
      <c r="A22" s="203" t="s">
        <v>140</v>
      </c>
      <c r="B22" s="27">
        <v>0</v>
      </c>
      <c r="C22" s="27">
        <v>0</v>
      </c>
      <c r="D22" s="27">
        <f t="shared" si="0"/>
        <v>0</v>
      </c>
      <c r="E22" s="27">
        <v>0</v>
      </c>
      <c r="F22" s="27">
        <v>0</v>
      </c>
      <c r="G22" s="27">
        <f>E22+F22</f>
        <v>0</v>
      </c>
      <c r="H22" s="406">
        <f>B22-E22</f>
        <v>0</v>
      </c>
      <c r="I22" s="28">
        <f>C22-F22</f>
        <v>0</v>
      </c>
      <c r="J22" s="39">
        <f t="shared" si="6"/>
        <v>0</v>
      </c>
      <c r="K22" s="29"/>
      <c r="L22" s="29"/>
      <c r="M22" s="34"/>
      <c r="N22" s="214"/>
    </row>
    <row r="23" spans="1:14" ht="14.25">
      <c r="A23" s="203" t="s">
        <v>141</v>
      </c>
      <c r="B23" s="27">
        <v>0</v>
      </c>
      <c r="C23" s="27">
        <v>0</v>
      </c>
      <c r="D23" s="27">
        <f t="shared" si="0"/>
        <v>0</v>
      </c>
      <c r="E23" s="27">
        <v>0</v>
      </c>
      <c r="F23" s="27">
        <v>0</v>
      </c>
      <c r="G23" s="27">
        <f t="shared" si="3"/>
        <v>0</v>
      </c>
      <c r="H23" s="39">
        <f t="shared" si="5"/>
        <v>0</v>
      </c>
      <c r="I23" s="28">
        <f t="shared" si="5"/>
        <v>0</v>
      </c>
      <c r="J23" s="39">
        <f t="shared" si="6"/>
        <v>0</v>
      </c>
      <c r="K23" s="29"/>
      <c r="L23" s="29"/>
      <c r="M23" s="34"/>
      <c r="N23" s="214"/>
    </row>
    <row r="24" spans="1:14" ht="14.25">
      <c r="A24" s="203" t="s">
        <v>348</v>
      </c>
      <c r="B24" s="27">
        <v>0</v>
      </c>
      <c r="C24" s="27">
        <v>0</v>
      </c>
      <c r="D24" s="27">
        <f t="shared" si="0"/>
        <v>0</v>
      </c>
      <c r="E24" s="27">
        <v>0</v>
      </c>
      <c r="F24" s="27">
        <v>0</v>
      </c>
      <c r="G24" s="27">
        <f t="shared" si="3"/>
        <v>0</v>
      </c>
      <c r="H24" s="39">
        <f t="shared" si="5"/>
        <v>0</v>
      </c>
      <c r="I24" s="28">
        <f t="shared" si="5"/>
        <v>0</v>
      </c>
      <c r="J24" s="39">
        <f t="shared" si="6"/>
        <v>0</v>
      </c>
      <c r="K24" s="29"/>
      <c r="L24" s="29"/>
      <c r="M24" s="175"/>
      <c r="N24" s="214"/>
    </row>
    <row r="25" spans="1:14" ht="14.25">
      <c r="A25" s="203" t="s">
        <v>356</v>
      </c>
      <c r="B25" s="27">
        <v>0</v>
      </c>
      <c r="C25" s="27">
        <v>0</v>
      </c>
      <c r="D25" s="27">
        <f t="shared" si="0"/>
        <v>0</v>
      </c>
      <c r="E25" s="27">
        <v>0</v>
      </c>
      <c r="F25" s="27">
        <v>0</v>
      </c>
      <c r="G25" s="27">
        <f t="shared" si="3"/>
        <v>0</v>
      </c>
      <c r="H25" s="39">
        <f t="shared" si="5"/>
        <v>0</v>
      </c>
      <c r="I25" s="28">
        <f t="shared" si="5"/>
        <v>0</v>
      </c>
      <c r="J25" s="39">
        <f t="shared" si="6"/>
        <v>0</v>
      </c>
      <c r="K25" s="29"/>
      <c r="L25" s="29"/>
      <c r="M25" s="175"/>
      <c r="N25" s="214"/>
    </row>
    <row r="26" spans="1:14" ht="14.25">
      <c r="A26" s="203" t="s">
        <v>357</v>
      </c>
      <c r="B26" s="27">
        <v>0</v>
      </c>
      <c r="C26" s="27">
        <v>0</v>
      </c>
      <c r="D26" s="27">
        <f t="shared" si="0"/>
        <v>0</v>
      </c>
      <c r="E26" s="27">
        <v>0</v>
      </c>
      <c r="F26" s="27">
        <v>0</v>
      </c>
      <c r="G26" s="27">
        <f t="shared" si="3"/>
        <v>0</v>
      </c>
      <c r="H26" s="39">
        <f t="shared" si="5"/>
        <v>0</v>
      </c>
      <c r="I26" s="28">
        <f t="shared" si="5"/>
        <v>0</v>
      </c>
      <c r="J26" s="39">
        <f t="shared" si="6"/>
        <v>0</v>
      </c>
      <c r="K26" s="29">
        <v>528000</v>
      </c>
      <c r="L26" s="29"/>
      <c r="M26" s="2172" t="s">
        <v>367</v>
      </c>
      <c r="N26" s="2265"/>
    </row>
    <row r="27" spans="1:14" ht="14.25">
      <c r="A27" s="203" t="s">
        <v>384</v>
      </c>
      <c r="B27" s="27">
        <v>754917</v>
      </c>
      <c r="C27" s="27">
        <v>0</v>
      </c>
      <c r="D27" s="27">
        <f t="shared" si="0"/>
        <v>754917</v>
      </c>
      <c r="E27" s="27">
        <v>501227</v>
      </c>
      <c r="F27" s="27">
        <v>0</v>
      </c>
      <c r="G27" s="27">
        <f t="shared" si="3"/>
        <v>501227</v>
      </c>
      <c r="H27" s="39">
        <f>B27-E27</f>
        <v>253690</v>
      </c>
      <c r="I27" s="28">
        <f t="shared" si="5"/>
        <v>0</v>
      </c>
      <c r="J27" s="39">
        <f t="shared" si="6"/>
        <v>253690</v>
      </c>
      <c r="K27" s="29"/>
      <c r="L27" s="29"/>
      <c r="M27" s="2172" t="s">
        <v>367</v>
      </c>
      <c r="N27" s="2265"/>
    </row>
    <row r="28" spans="1:14" ht="14.25">
      <c r="A28" s="203" t="s">
        <v>606</v>
      </c>
      <c r="B28" s="27">
        <v>1585325</v>
      </c>
      <c r="C28" s="27">
        <v>0</v>
      </c>
      <c r="D28" s="27">
        <f t="shared" si="0"/>
        <v>1585325</v>
      </c>
      <c r="E28" s="27">
        <v>1749846</v>
      </c>
      <c r="F28" s="27">
        <v>0</v>
      </c>
      <c r="G28" s="27">
        <f t="shared" si="3"/>
        <v>1749846</v>
      </c>
      <c r="H28" s="39">
        <f t="shared" si="5"/>
        <v>-164521</v>
      </c>
      <c r="I28" s="28">
        <f t="shared" si="5"/>
        <v>0</v>
      </c>
      <c r="J28" s="39">
        <f t="shared" si="6"/>
        <v>-164521</v>
      </c>
      <c r="K28" s="29"/>
      <c r="L28" s="29"/>
      <c r="M28" s="2172" t="s">
        <v>367</v>
      </c>
      <c r="N28" s="2265"/>
    </row>
    <row r="29" spans="1:14" ht="15">
      <c r="A29" s="274" t="s">
        <v>108</v>
      </c>
      <c r="B29" s="38">
        <f>SUM(B20:B28)</f>
        <v>2340242</v>
      </c>
      <c r="C29" s="38">
        <f aca="true" t="shared" si="7" ref="C29:L29">SUM(C20:C28)</f>
        <v>0</v>
      </c>
      <c r="D29" s="38">
        <f t="shared" si="7"/>
        <v>2340242</v>
      </c>
      <c r="E29" s="38">
        <f t="shared" si="7"/>
        <v>2251073</v>
      </c>
      <c r="F29" s="38">
        <f t="shared" si="7"/>
        <v>0</v>
      </c>
      <c r="G29" s="38">
        <f t="shared" si="7"/>
        <v>2251073</v>
      </c>
      <c r="H29" s="38">
        <f t="shared" si="7"/>
        <v>89169</v>
      </c>
      <c r="I29" s="38">
        <f t="shared" si="7"/>
        <v>0</v>
      </c>
      <c r="J29" s="38">
        <f t="shared" si="7"/>
        <v>89169</v>
      </c>
      <c r="K29" s="38">
        <f t="shared" si="7"/>
        <v>528000</v>
      </c>
      <c r="L29" s="38">
        <f t="shared" si="7"/>
        <v>0</v>
      </c>
      <c r="M29" s="363"/>
      <c r="N29" s="364"/>
    </row>
    <row r="30" spans="1:14" ht="15">
      <c r="A30" s="367" t="s">
        <v>100</v>
      </c>
      <c r="B30" s="38">
        <f aca="true" t="shared" si="8" ref="B30:K30">SUM(B19:B28)</f>
        <v>2340242</v>
      </c>
      <c r="C30" s="38">
        <f t="shared" si="8"/>
        <v>0</v>
      </c>
      <c r="D30" s="38">
        <f t="shared" si="8"/>
        <v>2340242</v>
      </c>
      <c r="E30" s="38">
        <f t="shared" si="8"/>
        <v>2251073</v>
      </c>
      <c r="F30" s="38">
        <f t="shared" si="8"/>
        <v>0</v>
      </c>
      <c r="G30" s="38">
        <f t="shared" si="8"/>
        <v>2251073</v>
      </c>
      <c r="H30" s="38">
        <f t="shared" si="8"/>
        <v>89169</v>
      </c>
      <c r="I30" s="38">
        <f t="shared" si="8"/>
        <v>0</v>
      </c>
      <c r="J30" s="38">
        <f t="shared" si="8"/>
        <v>89169</v>
      </c>
      <c r="K30" s="38">
        <f t="shared" si="8"/>
        <v>528000</v>
      </c>
      <c r="L30" s="38">
        <f>SUM(L19:L28)</f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1:11" ht="15">
      <c r="A36" s="66" t="s">
        <v>111</v>
      </c>
      <c r="B36" s="47" t="s">
        <v>710</v>
      </c>
      <c r="D36" s="47"/>
      <c r="E36" s="48"/>
      <c r="F36" s="48"/>
      <c r="G36" s="49"/>
      <c r="H36" s="62"/>
      <c r="I36" s="63" t="s">
        <v>112</v>
      </c>
      <c r="J36" s="64" t="s">
        <v>354</v>
      </c>
      <c r="K36" s="49"/>
    </row>
    <row r="37" spans="1:12" ht="15">
      <c r="A37" s="8" t="s">
        <v>699</v>
      </c>
      <c r="C37" s="49"/>
      <c r="D37" s="49"/>
      <c r="E37" s="49"/>
      <c r="F37" s="49"/>
      <c r="G37" s="49"/>
      <c r="H37" s="49"/>
      <c r="I37" s="49"/>
      <c r="J37" s="117" t="s">
        <v>113</v>
      </c>
      <c r="K37" s="49"/>
      <c r="L37" s="60"/>
    </row>
    <row r="38" spans="3:14" ht="15"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</sheetData>
  <sheetProtection/>
  <mergeCells count="3">
    <mergeCell ref="M27:N27"/>
    <mergeCell ref="M28:N28"/>
    <mergeCell ref="M26:N26"/>
  </mergeCells>
  <printOptions horizontalCentered="1" verticalCentered="1"/>
  <pageMargins left="0.75" right="0.75" top="1" bottom="1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14.5742187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8" t="s">
        <v>169</v>
      </c>
    </row>
    <row r="7" spans="5:12" ht="15.75">
      <c r="E7"/>
      <c r="K7" s="7" t="s">
        <v>90</v>
      </c>
      <c r="L7" s="362">
        <v>891200445</v>
      </c>
    </row>
    <row r="8" spans="5:12" ht="15.75">
      <c r="E8"/>
      <c r="K8" s="7" t="s">
        <v>91</v>
      </c>
      <c r="L8" s="6" t="s">
        <v>170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5" t="s">
        <v>93</v>
      </c>
      <c r="C10" s="15"/>
      <c r="D10" s="16"/>
      <c r="E10" s="14" t="s">
        <v>94</v>
      </c>
      <c r="F10" s="15"/>
      <c r="G10" s="16"/>
      <c r="H10" s="14" t="s">
        <v>95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133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134">
        <v>20784000</v>
      </c>
      <c r="C12" s="27">
        <v>0</v>
      </c>
      <c r="D12" s="27">
        <f aca="true" t="shared" si="0" ref="D12:D18">B12+C12</f>
        <v>20784000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20784000</v>
      </c>
      <c r="I12" s="28">
        <f t="shared" si="1"/>
        <v>0</v>
      </c>
      <c r="J12" s="39">
        <f aca="true" t="shared" si="2" ref="J12:J17">H12+I12</f>
        <v>20784000</v>
      </c>
      <c r="K12" s="29"/>
      <c r="L12" s="29"/>
      <c r="M12" s="30"/>
      <c r="N12" s="31"/>
    </row>
    <row r="13" spans="1:14" s="32" customFormat="1" ht="19.5" customHeight="1">
      <c r="A13" s="33" t="s">
        <v>104</v>
      </c>
      <c r="B13" s="134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9">E13+F13</f>
        <v>0</v>
      </c>
      <c r="H13" s="28">
        <v>0</v>
      </c>
      <c r="I13" s="28">
        <f t="shared" si="1"/>
        <v>0</v>
      </c>
      <c r="J13" s="39">
        <f t="shared" si="2"/>
        <v>0</v>
      </c>
      <c r="K13" s="29"/>
      <c r="L13" s="29"/>
      <c r="M13" s="175" t="s">
        <v>435</v>
      </c>
      <c r="N13" s="31">
        <v>38980</v>
      </c>
    </row>
    <row r="14" spans="1:14" s="32" customFormat="1" ht="19.5" customHeight="1">
      <c r="A14" s="33" t="s">
        <v>105</v>
      </c>
      <c r="B14" s="134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175" t="s">
        <v>436</v>
      </c>
      <c r="N14" s="31">
        <v>38980</v>
      </c>
    </row>
    <row r="15" spans="1:14" s="32" customFormat="1" ht="19.5" customHeight="1">
      <c r="A15" s="33">
        <v>1.998</v>
      </c>
      <c r="B15" s="134">
        <v>0</v>
      </c>
      <c r="C15" s="27">
        <v>1373000</v>
      </c>
      <c r="D15" s="27">
        <f t="shared" si="0"/>
        <v>1373000</v>
      </c>
      <c r="E15" s="27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1373000</v>
      </c>
      <c r="J15" s="39">
        <f>H15+I15</f>
        <v>1373000</v>
      </c>
      <c r="K15" s="29"/>
      <c r="L15" s="29"/>
      <c r="M15" s="180" t="s">
        <v>437</v>
      </c>
      <c r="N15" s="31">
        <v>38980</v>
      </c>
    </row>
    <row r="16" spans="1:14" s="32" customFormat="1" ht="19.5" customHeight="1">
      <c r="A16" s="33">
        <v>1.999</v>
      </c>
      <c r="B16" s="134">
        <v>1982000</v>
      </c>
      <c r="C16" s="27">
        <v>3587000</v>
      </c>
      <c r="D16" s="27">
        <f t="shared" si="0"/>
        <v>5569000</v>
      </c>
      <c r="E16" s="27">
        <v>2140941</v>
      </c>
      <c r="F16" s="27">
        <v>3269770</v>
      </c>
      <c r="G16" s="27">
        <f>+E16+F16</f>
        <v>5410711</v>
      </c>
      <c r="H16" s="28">
        <f t="shared" si="1"/>
        <v>-158941</v>
      </c>
      <c r="I16" s="28">
        <f t="shared" si="1"/>
        <v>317230</v>
      </c>
      <c r="J16" s="39">
        <f>H16+I16</f>
        <v>158289</v>
      </c>
      <c r="K16" s="29"/>
      <c r="L16" s="29"/>
      <c r="M16" s="175" t="s">
        <v>438</v>
      </c>
      <c r="N16" s="31">
        <v>38980</v>
      </c>
    </row>
    <row r="17" spans="1:14" ht="19.5" customHeight="1">
      <c r="A17" s="35" t="s">
        <v>106</v>
      </c>
      <c r="B17" s="134">
        <v>675000</v>
      </c>
      <c r="C17" s="27">
        <v>2534000</v>
      </c>
      <c r="D17" s="27">
        <f t="shared" si="0"/>
        <v>3209000</v>
      </c>
      <c r="E17" s="27">
        <v>828354</v>
      </c>
      <c r="F17" s="27">
        <v>2520336</v>
      </c>
      <c r="G17" s="27">
        <f t="shared" si="3"/>
        <v>3348690</v>
      </c>
      <c r="H17" s="28">
        <f t="shared" si="1"/>
        <v>-153354</v>
      </c>
      <c r="I17" s="28">
        <f t="shared" si="1"/>
        <v>13664</v>
      </c>
      <c r="J17" s="39">
        <f t="shared" si="2"/>
        <v>-139690</v>
      </c>
      <c r="K17" s="29"/>
      <c r="L17" s="29"/>
      <c r="M17" s="175" t="s">
        <v>439</v>
      </c>
      <c r="N17" s="31">
        <v>38980</v>
      </c>
    </row>
    <row r="18" spans="1:14" ht="19.5" customHeight="1">
      <c r="A18" s="35" t="s">
        <v>107</v>
      </c>
      <c r="B18" s="134">
        <v>747000</v>
      </c>
      <c r="C18" s="27">
        <v>2967000</v>
      </c>
      <c r="D18" s="27">
        <f t="shared" si="0"/>
        <v>3714000</v>
      </c>
      <c r="E18" s="27">
        <v>1469076</v>
      </c>
      <c r="F18" s="27">
        <v>3298546</v>
      </c>
      <c r="G18" s="27">
        <f t="shared" si="3"/>
        <v>4767622</v>
      </c>
      <c r="H18" s="28">
        <f t="shared" si="1"/>
        <v>-722076</v>
      </c>
      <c r="I18" s="28">
        <f t="shared" si="1"/>
        <v>-331546</v>
      </c>
      <c r="J18" s="39">
        <f>H18+I18</f>
        <v>-1053622</v>
      </c>
      <c r="K18" s="29"/>
      <c r="L18" s="29"/>
      <c r="M18" s="175" t="s">
        <v>440</v>
      </c>
      <c r="N18" s="31">
        <v>38980</v>
      </c>
    </row>
    <row r="19" spans="1:14" ht="19.5" customHeight="1">
      <c r="A19" s="37" t="s">
        <v>108</v>
      </c>
      <c r="B19" s="135">
        <f>SUM(B12:B18)</f>
        <v>24188000</v>
      </c>
      <c r="C19" s="38">
        <f aca="true" t="shared" si="4" ref="C19:J19">SUM(C12:C18)</f>
        <v>10461000</v>
      </c>
      <c r="D19" s="38">
        <f t="shared" si="4"/>
        <v>34649000</v>
      </c>
      <c r="E19" s="38">
        <f t="shared" si="4"/>
        <v>4438371</v>
      </c>
      <c r="F19" s="38">
        <f t="shared" si="4"/>
        <v>9088652</v>
      </c>
      <c r="G19" s="38">
        <f t="shared" si="4"/>
        <v>13527023</v>
      </c>
      <c r="H19" s="38">
        <f t="shared" si="4"/>
        <v>19749629</v>
      </c>
      <c r="I19" s="38">
        <f t="shared" si="4"/>
        <v>1372348</v>
      </c>
      <c r="J19" s="57">
        <f t="shared" si="4"/>
        <v>21121977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134">
        <v>3221000</v>
      </c>
      <c r="C20" s="27">
        <v>2545000</v>
      </c>
      <c r="D20" s="27">
        <f aca="true" t="shared" si="5" ref="D20:D29">B20+C20</f>
        <v>5766000</v>
      </c>
      <c r="E20" s="27">
        <v>3216516</v>
      </c>
      <c r="F20" s="27">
        <v>1152932</v>
      </c>
      <c r="G20" s="27">
        <f t="shared" si="3"/>
        <v>4369448</v>
      </c>
      <c r="H20" s="28">
        <f aca="true" t="shared" si="6" ref="H20:I29">B20-E20</f>
        <v>4484</v>
      </c>
      <c r="I20" s="28">
        <f t="shared" si="6"/>
        <v>1392068</v>
      </c>
      <c r="J20" s="39">
        <f aca="true" t="shared" si="7" ref="J20:J29">H20+I20</f>
        <v>1396552</v>
      </c>
      <c r="K20" s="29"/>
      <c r="L20" s="29"/>
      <c r="M20" s="175" t="s">
        <v>441</v>
      </c>
      <c r="N20" s="31">
        <v>38980</v>
      </c>
    </row>
    <row r="21" spans="1:14" ht="19.5" customHeight="1">
      <c r="A21" s="35" t="s">
        <v>110</v>
      </c>
      <c r="B21" s="134">
        <v>3021000</v>
      </c>
      <c r="C21" s="27">
        <v>2387000</v>
      </c>
      <c r="D21" s="27">
        <f t="shared" si="5"/>
        <v>5408000</v>
      </c>
      <c r="E21" s="27">
        <v>2334279</v>
      </c>
      <c r="F21" s="27">
        <v>2916614</v>
      </c>
      <c r="G21" s="27">
        <f t="shared" si="3"/>
        <v>5250893</v>
      </c>
      <c r="H21" s="39">
        <f t="shared" si="6"/>
        <v>686721</v>
      </c>
      <c r="I21" s="28">
        <f t="shared" si="6"/>
        <v>-529614</v>
      </c>
      <c r="J21" s="39">
        <f t="shared" si="7"/>
        <v>157107</v>
      </c>
      <c r="K21" s="29"/>
      <c r="L21" s="29"/>
      <c r="M21" s="175" t="s">
        <v>442</v>
      </c>
      <c r="N21" s="31">
        <v>38980</v>
      </c>
    </row>
    <row r="22" spans="1:14" ht="19.5" customHeight="1">
      <c r="A22" s="65" t="s">
        <v>140</v>
      </c>
      <c r="B22" s="134">
        <v>4982000</v>
      </c>
      <c r="C22" s="27">
        <v>2630000</v>
      </c>
      <c r="D22" s="27">
        <f t="shared" si="5"/>
        <v>7612000</v>
      </c>
      <c r="E22" s="27">
        <v>2131662</v>
      </c>
      <c r="F22" s="27">
        <v>2555822</v>
      </c>
      <c r="G22" s="27">
        <f>E22+F22</f>
        <v>4687484</v>
      </c>
      <c r="H22" s="39">
        <f>B22-E22</f>
        <v>2850338</v>
      </c>
      <c r="I22" s="28">
        <f>C22-F22</f>
        <v>74178</v>
      </c>
      <c r="J22" s="39">
        <f t="shared" si="7"/>
        <v>2924516</v>
      </c>
      <c r="K22" s="29"/>
      <c r="L22" s="29"/>
      <c r="M22" s="175" t="s">
        <v>443</v>
      </c>
      <c r="N22" s="31">
        <v>38980</v>
      </c>
    </row>
    <row r="23" spans="1:14" ht="19.5" customHeight="1">
      <c r="A23" s="65" t="s">
        <v>141</v>
      </c>
      <c r="B23" s="134">
        <v>9334000</v>
      </c>
      <c r="C23" s="27">
        <v>943000</v>
      </c>
      <c r="D23" s="27">
        <f t="shared" si="5"/>
        <v>10277000</v>
      </c>
      <c r="E23" s="27">
        <v>2545064</v>
      </c>
      <c r="F23" s="27">
        <v>3251980</v>
      </c>
      <c r="G23" s="27">
        <f t="shared" si="3"/>
        <v>5797044</v>
      </c>
      <c r="H23" s="39">
        <f t="shared" si="6"/>
        <v>6788936</v>
      </c>
      <c r="I23" s="28">
        <f t="shared" si="6"/>
        <v>-2308980</v>
      </c>
      <c r="J23" s="39">
        <f t="shared" si="7"/>
        <v>4479956</v>
      </c>
      <c r="K23" s="29"/>
      <c r="L23" s="29"/>
      <c r="M23" s="175" t="s">
        <v>444</v>
      </c>
      <c r="N23" s="31">
        <v>38980</v>
      </c>
    </row>
    <row r="24" spans="1:14" ht="19.5" customHeight="1">
      <c r="A24" s="35" t="s">
        <v>348</v>
      </c>
      <c r="B24" s="134">
        <v>9741514</v>
      </c>
      <c r="C24" s="27">
        <v>3269000</v>
      </c>
      <c r="D24" s="27">
        <f t="shared" si="5"/>
        <v>13010514</v>
      </c>
      <c r="E24" s="27">
        <v>10794249</v>
      </c>
      <c r="F24" s="27">
        <v>2905959</v>
      </c>
      <c r="G24" s="27">
        <f t="shared" si="3"/>
        <v>13700208</v>
      </c>
      <c r="H24" s="39">
        <f t="shared" si="6"/>
        <v>-1052735</v>
      </c>
      <c r="I24" s="28">
        <f t="shared" si="6"/>
        <v>363041</v>
      </c>
      <c r="J24" s="39">
        <f t="shared" si="7"/>
        <v>-689694</v>
      </c>
      <c r="K24" s="29"/>
      <c r="L24" s="29"/>
      <c r="M24" s="175" t="s">
        <v>493</v>
      </c>
      <c r="N24" s="31">
        <v>40458</v>
      </c>
    </row>
    <row r="25" spans="1:14" ht="19.5" customHeight="1">
      <c r="A25" s="65" t="s">
        <v>356</v>
      </c>
      <c r="B25" s="134">
        <v>7243495</v>
      </c>
      <c r="C25" s="27">
        <v>2579611</v>
      </c>
      <c r="D25" s="27">
        <f t="shared" si="5"/>
        <v>9823106</v>
      </c>
      <c r="E25" s="27">
        <v>9155584</v>
      </c>
      <c r="F25" s="27">
        <v>2333155</v>
      </c>
      <c r="G25" s="27">
        <f t="shared" si="3"/>
        <v>11488739</v>
      </c>
      <c r="H25" s="39">
        <f t="shared" si="6"/>
        <v>-1912089</v>
      </c>
      <c r="I25" s="28">
        <f t="shared" si="6"/>
        <v>246456</v>
      </c>
      <c r="J25" s="39">
        <f t="shared" si="7"/>
        <v>-1665633</v>
      </c>
      <c r="K25" s="29"/>
      <c r="L25" s="29"/>
      <c r="M25" s="175" t="s">
        <v>492</v>
      </c>
      <c r="N25" s="31">
        <v>40458</v>
      </c>
    </row>
    <row r="26" spans="1:14" ht="19.5" customHeight="1">
      <c r="A26" s="65" t="s">
        <v>357</v>
      </c>
      <c r="B26" s="134">
        <v>8612223</v>
      </c>
      <c r="C26" s="184">
        <v>1464077</v>
      </c>
      <c r="D26" s="27">
        <f t="shared" si="5"/>
        <v>10076300</v>
      </c>
      <c r="E26" s="184">
        <v>11255412</v>
      </c>
      <c r="F26" s="27">
        <v>1464077</v>
      </c>
      <c r="G26" s="184">
        <f t="shared" si="3"/>
        <v>12719489</v>
      </c>
      <c r="H26" s="39">
        <f t="shared" si="6"/>
        <v>-2643189</v>
      </c>
      <c r="I26" s="185">
        <f t="shared" si="6"/>
        <v>0</v>
      </c>
      <c r="J26" s="39">
        <f t="shared" si="7"/>
        <v>-2643189</v>
      </c>
      <c r="K26" s="186"/>
      <c r="L26" s="29">
        <v>2544834</v>
      </c>
      <c r="M26" s="175" t="s">
        <v>491</v>
      </c>
      <c r="N26" s="31">
        <v>40458</v>
      </c>
    </row>
    <row r="27" spans="1:14" ht="19.5" customHeight="1">
      <c r="A27" s="65" t="s">
        <v>384</v>
      </c>
      <c r="B27" s="134">
        <v>0</v>
      </c>
      <c r="C27" s="27">
        <v>0</v>
      </c>
      <c r="D27" s="27">
        <f t="shared" si="5"/>
        <v>0</v>
      </c>
      <c r="E27" s="27">
        <v>4722466</v>
      </c>
      <c r="F27" s="27">
        <v>0</v>
      </c>
      <c r="G27" s="27">
        <f t="shared" si="3"/>
        <v>4722466</v>
      </c>
      <c r="H27" s="39">
        <f t="shared" si="6"/>
        <v>-4722466</v>
      </c>
      <c r="I27" s="28">
        <f t="shared" si="6"/>
        <v>0</v>
      </c>
      <c r="J27" s="39">
        <f t="shared" si="7"/>
        <v>-4722466</v>
      </c>
      <c r="K27" s="29">
        <v>30865569</v>
      </c>
      <c r="L27" s="29"/>
      <c r="M27" s="175"/>
      <c r="N27" s="214"/>
    </row>
    <row r="28" spans="1:14" ht="19.5" customHeight="1">
      <c r="A28" s="65" t="s">
        <v>606</v>
      </c>
      <c r="B28" s="134">
        <v>55394985</v>
      </c>
      <c r="C28" s="27">
        <v>0</v>
      </c>
      <c r="D28" s="27">
        <f t="shared" si="5"/>
        <v>55394985</v>
      </c>
      <c r="E28" s="27">
        <v>38350397</v>
      </c>
      <c r="F28" s="27">
        <v>0</v>
      </c>
      <c r="G28" s="27">
        <f t="shared" si="3"/>
        <v>38350397</v>
      </c>
      <c r="H28" s="39">
        <f t="shared" si="6"/>
        <v>17044588</v>
      </c>
      <c r="I28" s="28">
        <f t="shared" si="6"/>
        <v>0</v>
      </c>
      <c r="J28" s="39">
        <f t="shared" si="7"/>
        <v>17044588</v>
      </c>
      <c r="K28" s="29"/>
      <c r="L28" s="29"/>
      <c r="M28" s="2172" t="s">
        <v>367</v>
      </c>
      <c r="N28" s="2165"/>
    </row>
    <row r="29" spans="1:14" ht="19.5" customHeight="1" thickBot="1">
      <c r="A29" s="35">
        <v>2011</v>
      </c>
      <c r="B29" s="138">
        <v>58592741</v>
      </c>
      <c r="C29" s="139">
        <v>0</v>
      </c>
      <c r="D29" s="139">
        <f t="shared" si="5"/>
        <v>58592741</v>
      </c>
      <c r="E29" s="139">
        <v>0</v>
      </c>
      <c r="F29" s="139">
        <v>0</v>
      </c>
      <c r="G29" s="139">
        <f t="shared" si="3"/>
        <v>0</v>
      </c>
      <c r="H29" s="140">
        <v>0</v>
      </c>
      <c r="I29" s="141">
        <f t="shared" si="6"/>
        <v>0</v>
      </c>
      <c r="J29" s="140">
        <f t="shared" si="7"/>
        <v>0</v>
      </c>
      <c r="K29" s="142"/>
      <c r="L29" s="142"/>
      <c r="M29" s="2095"/>
      <c r="N29" s="2096"/>
    </row>
    <row r="30" spans="1:14" ht="19.5" customHeight="1" thickBot="1">
      <c r="A30" s="131" t="s">
        <v>973</v>
      </c>
      <c r="B30" s="136">
        <f>SUM(B20:B29)</f>
        <v>160142958</v>
      </c>
      <c r="C30" s="136">
        <f>SUM(C20:C29)</f>
        <v>15817688</v>
      </c>
      <c r="D30" s="136">
        <f aca="true" t="shared" si="8" ref="D30:J30">SUM(D20:D28)</f>
        <v>117367905</v>
      </c>
      <c r="E30" s="136">
        <f t="shared" si="8"/>
        <v>84505629</v>
      </c>
      <c r="F30" s="136">
        <f>SUM(F20:F29)</f>
        <v>16580539</v>
      </c>
      <c r="G30" s="136">
        <f t="shared" si="8"/>
        <v>101086168</v>
      </c>
      <c r="H30" s="136">
        <f t="shared" si="8"/>
        <v>17044588</v>
      </c>
      <c r="I30" s="136">
        <f t="shared" si="8"/>
        <v>-762851</v>
      </c>
      <c r="J30" s="136">
        <f t="shared" si="8"/>
        <v>16281737</v>
      </c>
      <c r="K30" s="136"/>
      <c r="L30" s="136"/>
      <c r="M30" s="2097"/>
      <c r="N30" s="2098"/>
    </row>
    <row r="31" spans="1:14" ht="20.25" customHeight="1" thickBot="1">
      <c r="A31" s="131" t="s">
        <v>100</v>
      </c>
      <c r="B31" s="136">
        <f>SUM(B19:B28)</f>
        <v>125738217</v>
      </c>
      <c r="C31" s="43">
        <f aca="true" t="shared" si="9" ref="C31:L31">SUM(C19:C28)</f>
        <v>26278688</v>
      </c>
      <c r="D31" s="43">
        <f t="shared" si="9"/>
        <v>152016905</v>
      </c>
      <c r="E31" s="43">
        <f t="shared" si="9"/>
        <v>88944000</v>
      </c>
      <c r="F31" s="43">
        <f t="shared" si="9"/>
        <v>25669191</v>
      </c>
      <c r="G31" s="43">
        <f t="shared" si="9"/>
        <v>114613191</v>
      </c>
      <c r="H31" s="43">
        <f t="shared" si="9"/>
        <v>36794217</v>
      </c>
      <c r="I31" s="43">
        <f t="shared" si="9"/>
        <v>609497</v>
      </c>
      <c r="J31" s="43">
        <f t="shared" si="9"/>
        <v>37403714</v>
      </c>
      <c r="K31" s="43">
        <f t="shared" si="9"/>
        <v>30865569</v>
      </c>
      <c r="L31" s="43">
        <f t="shared" si="9"/>
        <v>2544834</v>
      </c>
      <c r="M31" s="43"/>
      <c r="N31" s="44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B35" s="46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1:14" ht="15">
      <c r="A36" s="45"/>
      <c r="C36" s="46"/>
      <c r="D36" s="46"/>
      <c r="E36" s="46"/>
      <c r="F36" s="46"/>
      <c r="G36" s="46"/>
      <c r="H36" s="46"/>
      <c r="I36" s="46"/>
      <c r="J36" s="59"/>
      <c r="K36" s="46"/>
      <c r="L36" s="46"/>
      <c r="M36" s="46"/>
      <c r="N36" s="46"/>
    </row>
    <row r="37" spans="2:11" ht="15">
      <c r="B37" s="66" t="s">
        <v>111</v>
      </c>
      <c r="C37" s="47" t="s">
        <v>628</v>
      </c>
      <c r="D37" s="47"/>
      <c r="E37" s="48"/>
      <c r="F37" s="48"/>
      <c r="G37" s="49"/>
      <c r="H37" s="62"/>
      <c r="I37" s="63" t="s">
        <v>112</v>
      </c>
      <c r="J37" s="64" t="s">
        <v>354</v>
      </c>
      <c r="K37" s="49"/>
    </row>
    <row r="38" spans="2:12" ht="15">
      <c r="B38" t="s">
        <v>629</v>
      </c>
      <c r="C38" s="49"/>
      <c r="D38" s="49"/>
      <c r="E38" s="49"/>
      <c r="F38" s="49"/>
      <c r="G38" s="49"/>
      <c r="H38" s="49"/>
      <c r="I38" s="49"/>
      <c r="J38" s="49"/>
      <c r="K38" s="49"/>
      <c r="L38" s="60" t="s">
        <v>113</v>
      </c>
    </row>
    <row r="39" spans="2:14" ht="15">
      <c r="B39" t="s">
        <v>630</v>
      </c>
      <c r="C39" s="49"/>
      <c r="D39" s="49"/>
      <c r="E39" s="49"/>
      <c r="F39" s="49"/>
      <c r="G39" s="49"/>
      <c r="H39" s="49"/>
      <c r="I39" s="49"/>
      <c r="J39" s="49"/>
      <c r="K39" s="49"/>
      <c r="L39" s="60"/>
      <c r="M39" s="49"/>
      <c r="N39" s="49"/>
    </row>
    <row r="42" spans="2:14" ht="18">
      <c r="B42" s="51"/>
      <c r="C42" s="4"/>
      <c r="D42" s="4"/>
      <c r="E42" s="51"/>
      <c r="F42" s="12"/>
      <c r="G42" s="51"/>
      <c r="H42" s="51"/>
      <c r="I42" s="51"/>
      <c r="J42" s="61"/>
      <c r="K42" s="51"/>
      <c r="L42" s="51"/>
      <c r="M42" s="51"/>
      <c r="N42" s="51"/>
    </row>
    <row r="43" ht="12.75">
      <c r="E43"/>
    </row>
    <row r="44" ht="12.75">
      <c r="E44"/>
    </row>
  </sheetData>
  <sheetProtection/>
  <mergeCells count="1">
    <mergeCell ref="M28:N28"/>
  </mergeCells>
  <printOptions horizontalCentered="1" verticalCentered="1"/>
  <pageMargins left="0.4330708661417323" right="0.75" top="1" bottom="1" header="0" footer="0"/>
  <pageSetup horizontalDpi="600" verticalDpi="600" orientation="landscape" paperSize="5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2">
      <selection activeCell="E29" sqref="E29"/>
    </sheetView>
  </sheetViews>
  <sheetFormatPr defaultColWidth="11.421875" defaultRowHeight="12.75"/>
  <cols>
    <col min="1" max="1" width="10.28125" style="1748" customWidth="1"/>
    <col min="2" max="2" width="14.7109375" style="1748" customWidth="1"/>
    <col min="3" max="3" width="11.7109375" style="1748" customWidth="1"/>
    <col min="4" max="4" width="15.8515625" style="1748" customWidth="1"/>
    <col min="5" max="5" width="13.00390625" style="1876" customWidth="1"/>
    <col min="6" max="6" width="12.28125" style="1748" customWidth="1"/>
    <col min="7" max="7" width="14.8515625" style="1748" customWidth="1"/>
    <col min="8" max="9" width="15.140625" style="1749" customWidth="1"/>
    <col min="10" max="10" width="15.140625" style="1875" customWidth="1"/>
    <col min="11" max="11" width="13.140625" style="1748" customWidth="1"/>
    <col min="12" max="12" width="10.421875" style="1748" customWidth="1"/>
    <col min="13" max="13" width="9.7109375" style="1748" customWidth="1"/>
    <col min="14" max="14" width="10.140625" style="1748" customWidth="1"/>
    <col min="15" max="16384" width="11.421875" style="1748" customWidth="1"/>
  </cols>
  <sheetData>
    <row r="1" spans="1:14" s="1908" customFormat="1" ht="15.75">
      <c r="A1" s="1905" t="s">
        <v>86</v>
      </c>
      <c r="B1" s="1906"/>
      <c r="C1" s="1905"/>
      <c r="D1" s="1905"/>
      <c r="E1" s="1905"/>
      <c r="F1" s="1905"/>
      <c r="G1" s="1905"/>
      <c r="H1" s="1907"/>
      <c r="I1" s="1907"/>
      <c r="J1" s="1907"/>
      <c r="K1" s="1905"/>
      <c r="L1" s="1905"/>
      <c r="M1" s="1905"/>
      <c r="N1" s="1905"/>
    </row>
    <row r="2" spans="1:14" ht="15.75">
      <c r="A2" s="1905" t="s">
        <v>87</v>
      </c>
      <c r="B2" s="1909"/>
      <c r="C2" s="1905"/>
      <c r="D2" s="1905"/>
      <c r="E2" s="1905"/>
      <c r="F2" s="1905"/>
      <c r="G2" s="1905"/>
      <c r="H2" s="1907"/>
      <c r="I2" s="1907"/>
      <c r="J2" s="1907"/>
      <c r="K2" s="1905"/>
      <c r="L2" s="1905"/>
      <c r="M2" s="1905"/>
      <c r="N2" s="1905"/>
    </row>
    <row r="3" spans="1:14" ht="15.75">
      <c r="A3" s="1905" t="s">
        <v>88</v>
      </c>
      <c r="B3" s="1909"/>
      <c r="C3" s="1905"/>
      <c r="D3" s="1905"/>
      <c r="E3" s="1905"/>
      <c r="F3" s="1905"/>
      <c r="G3" s="1905"/>
      <c r="H3" s="1907"/>
      <c r="I3" s="1907"/>
      <c r="J3" s="1907"/>
      <c r="K3" s="1905"/>
      <c r="L3" s="1905"/>
      <c r="M3" s="1905"/>
      <c r="N3" s="1905"/>
    </row>
    <row r="4" spans="2:14" ht="15.75">
      <c r="B4" s="1905"/>
      <c r="C4" s="1905"/>
      <c r="D4" s="1905"/>
      <c r="E4" s="1905"/>
      <c r="F4" s="1905"/>
      <c r="G4" s="1905"/>
      <c r="H4" s="1907"/>
      <c r="I4" s="1907"/>
      <c r="J4" s="1910"/>
      <c r="K4" s="1905"/>
      <c r="L4" s="1905"/>
      <c r="M4" s="1905"/>
      <c r="N4" s="1905"/>
    </row>
    <row r="5" ht="12.75">
      <c r="E5" s="1748"/>
    </row>
    <row r="6" spans="5:10" ht="15.75">
      <c r="E6" s="1911"/>
      <c r="G6" s="751" t="s">
        <v>196</v>
      </c>
      <c r="H6" s="1912" t="s">
        <v>341</v>
      </c>
      <c r="J6" s="1749"/>
    </row>
    <row r="7" spans="5:10" ht="15.75">
      <c r="E7" s="1748"/>
      <c r="H7" s="1913" t="s">
        <v>90</v>
      </c>
      <c r="I7" s="1912" t="s">
        <v>342</v>
      </c>
      <c r="J7" s="1749"/>
    </row>
    <row r="8" spans="5:10" ht="15.75">
      <c r="E8" s="1748"/>
      <c r="H8" s="1913" t="s">
        <v>91</v>
      </c>
      <c r="I8" s="1912" t="s">
        <v>206</v>
      </c>
      <c r="J8" s="1749"/>
    </row>
    <row r="9" spans="2:14" ht="18.75" thickBot="1">
      <c r="B9" s="1756"/>
      <c r="C9" s="1757"/>
      <c r="D9" s="1757"/>
      <c r="E9" s="1756"/>
      <c r="F9" s="1758"/>
      <c r="G9" s="1756"/>
      <c r="H9" s="1759"/>
      <c r="I9" s="1759"/>
      <c r="J9" s="1760"/>
      <c r="K9" s="1756"/>
      <c r="L9" s="1756"/>
      <c r="M9" s="1756"/>
      <c r="N9" s="1756"/>
    </row>
    <row r="10" spans="1:14" ht="28.5" customHeight="1" thickBot="1">
      <c r="A10" s="2076" t="s">
        <v>92</v>
      </c>
      <c r="B10" s="2337" t="s">
        <v>93</v>
      </c>
      <c r="C10" s="2337"/>
      <c r="D10" s="2208"/>
      <c r="E10" s="2337" t="s">
        <v>94</v>
      </c>
      <c r="F10" s="2337"/>
      <c r="G10" s="2208"/>
      <c r="H10" s="2338" t="s">
        <v>175</v>
      </c>
      <c r="I10" s="2339"/>
      <c r="J10" s="2340"/>
      <c r="K10" s="2335" t="s">
        <v>96</v>
      </c>
      <c r="L10" s="2336"/>
      <c r="M10" s="1914" t="s">
        <v>97</v>
      </c>
      <c r="N10" s="1914"/>
    </row>
    <row r="11" spans="1:14" ht="19.5" customHeight="1" thickBot="1">
      <c r="A11" s="2077"/>
      <c r="B11" s="2074" t="s">
        <v>98</v>
      </c>
      <c r="C11" s="1915" t="s">
        <v>99</v>
      </c>
      <c r="D11" s="1916" t="s">
        <v>100</v>
      </c>
      <c r="E11" s="1917" t="s">
        <v>98</v>
      </c>
      <c r="F11" s="1918" t="s">
        <v>99</v>
      </c>
      <c r="G11" s="1919" t="s">
        <v>100</v>
      </c>
      <c r="H11" s="1920" t="s">
        <v>98</v>
      </c>
      <c r="I11" s="1921" t="s">
        <v>99</v>
      </c>
      <c r="J11" s="1922" t="s">
        <v>100</v>
      </c>
      <c r="K11" s="1923" t="s">
        <v>98</v>
      </c>
      <c r="L11" s="1923" t="s">
        <v>99</v>
      </c>
      <c r="M11" s="1923" t="s">
        <v>101</v>
      </c>
      <c r="N11" s="1924" t="s">
        <v>102</v>
      </c>
    </row>
    <row r="12" spans="1:14" s="1786" customFormat="1" ht="18" customHeight="1">
      <c r="A12" s="1961" t="s">
        <v>103</v>
      </c>
      <c r="B12" s="1927">
        <v>0</v>
      </c>
      <c r="C12" s="1925">
        <v>0</v>
      </c>
      <c r="D12" s="1926">
        <f aca="true" t="shared" si="0" ref="D12:D18">B12+C12</f>
        <v>0</v>
      </c>
      <c r="E12" s="1927">
        <v>0</v>
      </c>
      <c r="F12" s="1928">
        <v>0</v>
      </c>
      <c r="G12" s="1929">
        <f>+E12+F12</f>
        <v>0</v>
      </c>
      <c r="H12" s="1930">
        <f aca="true" t="shared" si="1" ref="H12:I18">B12-E12</f>
        <v>0</v>
      </c>
      <c r="I12" s="1931">
        <f t="shared" si="1"/>
        <v>0</v>
      </c>
      <c r="J12" s="1932">
        <f aca="true" t="shared" si="2" ref="J12:J17">H12+I12</f>
        <v>0</v>
      </c>
      <c r="K12" s="1933"/>
      <c r="L12" s="1934"/>
      <c r="M12" s="1796"/>
      <c r="N12" s="1785"/>
    </row>
    <row r="13" spans="1:14" s="1786" customFormat="1" ht="18" customHeight="1">
      <c r="A13" s="1961" t="s">
        <v>104</v>
      </c>
      <c r="B13" s="1927">
        <v>0</v>
      </c>
      <c r="C13" s="1925">
        <v>0</v>
      </c>
      <c r="D13" s="1926">
        <f t="shared" si="0"/>
        <v>0</v>
      </c>
      <c r="E13" s="1927">
        <v>0</v>
      </c>
      <c r="F13" s="1928">
        <v>0</v>
      </c>
      <c r="G13" s="1929">
        <f aca="true" t="shared" si="3" ref="G13:G29">E13+F13</f>
        <v>0</v>
      </c>
      <c r="H13" s="1930">
        <f t="shared" si="1"/>
        <v>0</v>
      </c>
      <c r="I13" s="1931">
        <f t="shared" si="1"/>
        <v>0</v>
      </c>
      <c r="J13" s="1932">
        <f t="shared" si="2"/>
        <v>0</v>
      </c>
      <c r="K13" s="1933"/>
      <c r="L13" s="1934"/>
      <c r="M13" s="1796"/>
      <c r="N13" s="1785"/>
    </row>
    <row r="14" spans="1:14" s="1786" customFormat="1" ht="18.75" customHeight="1">
      <c r="A14" s="1961" t="s">
        <v>105</v>
      </c>
      <c r="B14" s="1927">
        <v>0</v>
      </c>
      <c r="C14" s="1925">
        <v>0</v>
      </c>
      <c r="D14" s="1926">
        <f t="shared" si="0"/>
        <v>0</v>
      </c>
      <c r="E14" s="1927">
        <v>0</v>
      </c>
      <c r="F14" s="1928">
        <v>0</v>
      </c>
      <c r="G14" s="1929">
        <f t="shared" si="3"/>
        <v>0</v>
      </c>
      <c r="H14" s="1930">
        <f t="shared" si="1"/>
        <v>0</v>
      </c>
      <c r="I14" s="1931">
        <f t="shared" si="1"/>
        <v>0</v>
      </c>
      <c r="J14" s="1932">
        <f t="shared" si="2"/>
        <v>0</v>
      </c>
      <c r="K14" s="1933"/>
      <c r="L14" s="1934"/>
      <c r="M14" s="1796"/>
      <c r="N14" s="1785"/>
    </row>
    <row r="15" spans="1:14" s="1786" customFormat="1" ht="20.25" customHeight="1">
      <c r="A15" s="1961">
        <v>1.998</v>
      </c>
      <c r="B15" s="1927">
        <v>0</v>
      </c>
      <c r="C15" s="1925">
        <v>0</v>
      </c>
      <c r="D15" s="1926">
        <f t="shared" si="0"/>
        <v>0</v>
      </c>
      <c r="E15" s="1927">
        <v>0</v>
      </c>
      <c r="F15" s="1928">
        <v>0</v>
      </c>
      <c r="G15" s="1929">
        <f>+E15+F15</f>
        <v>0</v>
      </c>
      <c r="H15" s="1930">
        <f t="shared" si="1"/>
        <v>0</v>
      </c>
      <c r="I15" s="1931">
        <f t="shared" si="1"/>
        <v>0</v>
      </c>
      <c r="J15" s="1932">
        <f>H15+I15</f>
        <v>0</v>
      </c>
      <c r="K15" s="1933"/>
      <c r="L15" s="1934"/>
      <c r="M15" s="1784"/>
      <c r="N15" s="1785"/>
    </row>
    <row r="16" spans="1:14" s="1786" customFormat="1" ht="18" customHeight="1">
      <c r="A16" s="1961">
        <v>1.999</v>
      </c>
      <c r="B16" s="1927">
        <v>0</v>
      </c>
      <c r="C16" s="1925">
        <v>0</v>
      </c>
      <c r="D16" s="1926">
        <f t="shared" si="0"/>
        <v>0</v>
      </c>
      <c r="E16" s="1927">
        <v>0</v>
      </c>
      <c r="F16" s="1928">
        <v>0</v>
      </c>
      <c r="G16" s="1929">
        <f>+E16+F16</f>
        <v>0</v>
      </c>
      <c r="H16" s="1930">
        <f t="shared" si="1"/>
        <v>0</v>
      </c>
      <c r="I16" s="1931">
        <f t="shared" si="1"/>
        <v>0</v>
      </c>
      <c r="J16" s="1932">
        <f>H16+I16</f>
        <v>0</v>
      </c>
      <c r="K16" s="1933"/>
      <c r="L16" s="1934"/>
      <c r="M16" s="1796"/>
      <c r="N16" s="1785"/>
    </row>
    <row r="17" spans="1:14" ht="19.5" customHeight="1">
      <c r="A17" s="1962" t="s">
        <v>106</v>
      </c>
      <c r="B17" s="1927">
        <v>4385000</v>
      </c>
      <c r="C17" s="1925">
        <v>1204000</v>
      </c>
      <c r="D17" s="1926">
        <f t="shared" si="0"/>
        <v>5589000</v>
      </c>
      <c r="E17" s="1927">
        <v>1986794</v>
      </c>
      <c r="F17" s="1928">
        <v>1104725</v>
      </c>
      <c r="G17" s="1929">
        <f t="shared" si="3"/>
        <v>3091519</v>
      </c>
      <c r="H17" s="1930">
        <f t="shared" si="1"/>
        <v>2398206</v>
      </c>
      <c r="I17" s="1931">
        <f t="shared" si="1"/>
        <v>99275</v>
      </c>
      <c r="J17" s="1932">
        <f t="shared" si="2"/>
        <v>2497481</v>
      </c>
      <c r="K17" s="1933"/>
      <c r="L17" s="1934"/>
      <c r="M17" s="1796">
        <v>1069</v>
      </c>
      <c r="N17" s="1797" t="s">
        <v>666</v>
      </c>
    </row>
    <row r="18" spans="1:14" ht="20.25" customHeight="1" thickBot="1">
      <c r="A18" s="1962" t="s">
        <v>107</v>
      </c>
      <c r="B18" s="1983">
        <v>8076000</v>
      </c>
      <c r="C18" s="1984">
        <v>3191000</v>
      </c>
      <c r="D18" s="1939">
        <f t="shared" si="0"/>
        <v>11267000</v>
      </c>
      <c r="E18" s="1983">
        <v>7023984</v>
      </c>
      <c r="F18" s="2054">
        <v>3170240</v>
      </c>
      <c r="G18" s="2055">
        <f t="shared" si="3"/>
        <v>10194224</v>
      </c>
      <c r="H18" s="2056">
        <f t="shared" si="1"/>
        <v>1052016</v>
      </c>
      <c r="I18" s="2057">
        <f t="shared" si="1"/>
        <v>20760</v>
      </c>
      <c r="J18" s="2058">
        <f>H18+I18</f>
        <v>1072776</v>
      </c>
      <c r="K18" s="2059"/>
      <c r="L18" s="2060"/>
      <c r="M18" s="1796">
        <v>1070</v>
      </c>
      <c r="N18" s="1797" t="s">
        <v>666</v>
      </c>
    </row>
    <row r="19" spans="1:14" ht="18.75" customHeight="1">
      <c r="A19" s="2078" t="s">
        <v>108</v>
      </c>
      <c r="B19" s="2063">
        <f>SUM(B12:B18)</f>
        <v>12461000</v>
      </c>
      <c r="C19" s="2061">
        <f aca="true" t="shared" si="4" ref="C19:J19">SUM(C12:C18)</f>
        <v>4395000</v>
      </c>
      <c r="D19" s="2061">
        <f t="shared" si="4"/>
        <v>16856000</v>
      </c>
      <c r="E19" s="2061">
        <f t="shared" si="4"/>
        <v>9010778</v>
      </c>
      <c r="F19" s="2061">
        <f t="shared" si="4"/>
        <v>4274965</v>
      </c>
      <c r="G19" s="2061">
        <f t="shared" si="4"/>
        <v>13285743</v>
      </c>
      <c r="H19" s="2064">
        <f t="shared" si="4"/>
        <v>3450222</v>
      </c>
      <c r="I19" s="2064">
        <f t="shared" si="4"/>
        <v>120035</v>
      </c>
      <c r="J19" s="2067">
        <f t="shared" si="4"/>
        <v>3570257</v>
      </c>
      <c r="K19" s="2061">
        <f>SUM(K12:K18)</f>
        <v>0</v>
      </c>
      <c r="L19" s="2062">
        <f>SUM(L12:L18)</f>
        <v>0</v>
      </c>
      <c r="M19" s="2038"/>
      <c r="N19" s="1797"/>
    </row>
    <row r="20" spans="1:14" ht="26.25" customHeight="1">
      <c r="A20" s="1964" t="s">
        <v>109</v>
      </c>
      <c r="B20" s="1927">
        <v>8689000</v>
      </c>
      <c r="C20" s="1925">
        <v>4615000</v>
      </c>
      <c r="D20" s="1925">
        <f aca="true" t="shared" si="5" ref="D20:D29">B20+C20</f>
        <v>13304000</v>
      </c>
      <c r="E20" s="1925">
        <v>6959531</v>
      </c>
      <c r="F20" s="1925">
        <v>4480638</v>
      </c>
      <c r="G20" s="1925">
        <f t="shared" si="3"/>
        <v>11440169</v>
      </c>
      <c r="H20" s="1931">
        <f aca="true" t="shared" si="6" ref="H20:I29">B20-E20</f>
        <v>1729469</v>
      </c>
      <c r="I20" s="1931">
        <f t="shared" si="6"/>
        <v>134362</v>
      </c>
      <c r="J20" s="1937">
        <f aca="true" t="shared" si="7" ref="J20:J29">H20+I20</f>
        <v>1863831</v>
      </c>
      <c r="K20" s="1977"/>
      <c r="L20" s="1934"/>
      <c r="M20" s="2038" t="s">
        <v>345</v>
      </c>
      <c r="N20" s="1797">
        <v>38404</v>
      </c>
    </row>
    <row r="21" spans="1:14" ht="27" customHeight="1">
      <c r="A21" s="1964" t="s">
        <v>110</v>
      </c>
      <c r="B21" s="1927">
        <v>9593000</v>
      </c>
      <c r="C21" s="1925">
        <v>6675000</v>
      </c>
      <c r="D21" s="1925">
        <f t="shared" si="5"/>
        <v>16268000</v>
      </c>
      <c r="E21" s="1925">
        <v>7321673</v>
      </c>
      <c r="F21" s="1925">
        <v>5204667</v>
      </c>
      <c r="G21" s="1925">
        <f t="shared" si="3"/>
        <v>12526340</v>
      </c>
      <c r="H21" s="2066">
        <f t="shared" si="6"/>
        <v>2271327</v>
      </c>
      <c r="I21" s="1931">
        <f t="shared" si="6"/>
        <v>1470333</v>
      </c>
      <c r="J21" s="1937">
        <f t="shared" si="7"/>
        <v>3741660</v>
      </c>
      <c r="K21" s="1977"/>
      <c r="L21" s="1934"/>
      <c r="M21" s="2038" t="s">
        <v>346</v>
      </c>
      <c r="N21" s="1797">
        <v>38404</v>
      </c>
    </row>
    <row r="22" spans="1:14" ht="31.5" customHeight="1">
      <c r="A22" s="2079">
        <v>2004</v>
      </c>
      <c r="B22" s="1927">
        <v>486000</v>
      </c>
      <c r="C22" s="1925">
        <v>358000</v>
      </c>
      <c r="D22" s="1925">
        <f t="shared" si="5"/>
        <v>844000</v>
      </c>
      <c r="E22" s="1925">
        <v>486000</v>
      </c>
      <c r="F22" s="1925">
        <v>257760</v>
      </c>
      <c r="G22" s="1925">
        <f>E22+F22</f>
        <v>743760</v>
      </c>
      <c r="H22" s="1937">
        <f t="shared" si="6"/>
        <v>0</v>
      </c>
      <c r="I22" s="1931">
        <f t="shared" si="6"/>
        <v>100240</v>
      </c>
      <c r="J22" s="1937">
        <f t="shared" si="7"/>
        <v>100240</v>
      </c>
      <c r="K22" s="1977">
        <v>2072010</v>
      </c>
      <c r="L22" s="1934"/>
      <c r="M22" s="2211" t="s">
        <v>63</v>
      </c>
      <c r="N22" s="2194"/>
    </row>
    <row r="23" spans="1:14" ht="30.75" customHeight="1">
      <c r="A23" s="2080" t="s">
        <v>141</v>
      </c>
      <c r="B23" s="1927">
        <v>10901000</v>
      </c>
      <c r="C23" s="1925">
        <v>1858000</v>
      </c>
      <c r="D23" s="1925">
        <f t="shared" si="5"/>
        <v>12759000</v>
      </c>
      <c r="E23" s="1925">
        <v>8897609</v>
      </c>
      <c r="F23" s="1925">
        <v>1304600</v>
      </c>
      <c r="G23" s="1925">
        <f>E23+F23</f>
        <v>10202209</v>
      </c>
      <c r="H23" s="1937">
        <f t="shared" si="6"/>
        <v>2003391</v>
      </c>
      <c r="I23" s="1937">
        <f t="shared" si="6"/>
        <v>553400</v>
      </c>
      <c r="J23" s="1937">
        <f t="shared" si="7"/>
        <v>2556791</v>
      </c>
      <c r="K23" s="1977"/>
      <c r="L23" s="1934"/>
      <c r="M23" s="2211" t="s">
        <v>64</v>
      </c>
      <c r="N23" s="2194"/>
    </row>
    <row r="24" spans="1:14" ht="27.75" customHeight="1">
      <c r="A24" s="2080" t="s">
        <v>348</v>
      </c>
      <c r="B24" s="1927">
        <v>16031000</v>
      </c>
      <c r="C24" s="1937">
        <v>798000</v>
      </c>
      <c r="D24" s="1925">
        <f t="shared" si="5"/>
        <v>16829000</v>
      </c>
      <c r="E24" s="1925">
        <v>8682647</v>
      </c>
      <c r="F24" s="1925">
        <v>396340</v>
      </c>
      <c r="G24" s="1925">
        <f t="shared" si="3"/>
        <v>9078987</v>
      </c>
      <c r="H24" s="1937">
        <f t="shared" si="6"/>
        <v>7348353</v>
      </c>
      <c r="I24" s="1937">
        <f t="shared" si="6"/>
        <v>401660</v>
      </c>
      <c r="J24" s="1937">
        <f t="shared" si="7"/>
        <v>7750013</v>
      </c>
      <c r="K24" s="1977"/>
      <c r="L24" s="1934"/>
      <c r="M24" s="2038" t="s">
        <v>1075</v>
      </c>
      <c r="N24" s="1797">
        <v>41023</v>
      </c>
    </row>
    <row r="25" spans="1:14" ht="27" customHeight="1">
      <c r="A25" s="2080" t="s">
        <v>356</v>
      </c>
      <c r="B25" s="1927">
        <v>12335798</v>
      </c>
      <c r="C25" s="1937">
        <v>500659</v>
      </c>
      <c r="D25" s="1925">
        <f t="shared" si="5"/>
        <v>12836457</v>
      </c>
      <c r="E25" s="1925">
        <v>9910533</v>
      </c>
      <c r="F25" s="1925">
        <v>1102306</v>
      </c>
      <c r="G25" s="1925">
        <f t="shared" si="3"/>
        <v>11012839</v>
      </c>
      <c r="H25" s="2066">
        <f t="shared" si="6"/>
        <v>2425265</v>
      </c>
      <c r="I25" s="1937">
        <f t="shared" si="6"/>
        <v>-601647</v>
      </c>
      <c r="J25" s="1937">
        <f t="shared" si="7"/>
        <v>1823618</v>
      </c>
      <c r="K25" s="1977"/>
      <c r="L25" s="1934"/>
      <c r="M25" s="2038" t="s">
        <v>1076</v>
      </c>
      <c r="N25" s="1797">
        <v>41023</v>
      </c>
    </row>
    <row r="26" spans="1:14" ht="30" customHeight="1">
      <c r="A26" s="2080" t="s">
        <v>357</v>
      </c>
      <c r="B26" s="1927">
        <v>10444743</v>
      </c>
      <c r="C26" s="1937">
        <v>727492</v>
      </c>
      <c r="D26" s="1925">
        <f t="shared" si="5"/>
        <v>11172235</v>
      </c>
      <c r="E26" s="1925">
        <v>8063336</v>
      </c>
      <c r="F26" s="1925">
        <v>2386442</v>
      </c>
      <c r="G26" s="1925">
        <f t="shared" si="3"/>
        <v>10449778</v>
      </c>
      <c r="H26" s="2066">
        <f t="shared" si="6"/>
        <v>2381407</v>
      </c>
      <c r="I26" s="1937">
        <f t="shared" si="6"/>
        <v>-1658950</v>
      </c>
      <c r="J26" s="1937">
        <f t="shared" si="7"/>
        <v>722457</v>
      </c>
      <c r="K26" s="1977"/>
      <c r="L26" s="1934">
        <v>106729</v>
      </c>
      <c r="M26" s="2038" t="s">
        <v>1077</v>
      </c>
      <c r="N26" s="1797">
        <v>41023</v>
      </c>
    </row>
    <row r="27" spans="1:14" ht="29.25" customHeight="1">
      <c r="A27" s="2080" t="s">
        <v>384</v>
      </c>
      <c r="B27" s="1927">
        <v>1635216</v>
      </c>
      <c r="C27" s="1937">
        <v>0</v>
      </c>
      <c r="D27" s="1925">
        <f t="shared" si="5"/>
        <v>1635216</v>
      </c>
      <c r="E27" s="1925">
        <v>1388099</v>
      </c>
      <c r="F27" s="1925">
        <v>0</v>
      </c>
      <c r="G27" s="1925">
        <f>E27+F27</f>
        <v>1388099</v>
      </c>
      <c r="H27" s="2066">
        <f t="shared" si="6"/>
        <v>247117</v>
      </c>
      <c r="I27" s="1937">
        <f t="shared" si="6"/>
        <v>0</v>
      </c>
      <c r="J27" s="1937">
        <f t="shared" si="7"/>
        <v>247117</v>
      </c>
      <c r="K27" s="1977"/>
      <c r="L27" s="1934"/>
      <c r="M27" s="2038" t="s">
        <v>1078</v>
      </c>
      <c r="N27" s="1797">
        <v>41023</v>
      </c>
    </row>
    <row r="28" spans="1:14" ht="25.5" customHeight="1">
      <c r="A28" s="2080" t="s">
        <v>606</v>
      </c>
      <c r="B28" s="1927">
        <v>2307460</v>
      </c>
      <c r="C28" s="1937">
        <v>0</v>
      </c>
      <c r="D28" s="1925">
        <f t="shared" si="5"/>
        <v>2307460</v>
      </c>
      <c r="E28" s="1925">
        <v>1770390</v>
      </c>
      <c r="F28" s="1925">
        <v>0</v>
      </c>
      <c r="G28" s="1925">
        <f t="shared" si="3"/>
        <v>1770390</v>
      </c>
      <c r="H28" s="2066">
        <f t="shared" si="6"/>
        <v>537070</v>
      </c>
      <c r="I28" s="1931">
        <f t="shared" si="6"/>
        <v>0</v>
      </c>
      <c r="J28" s="2066">
        <f t="shared" si="7"/>
        <v>537070</v>
      </c>
      <c r="K28" s="1977"/>
      <c r="L28" s="1934"/>
      <c r="M28" s="2341" t="s">
        <v>40</v>
      </c>
      <c r="N28" s="2342"/>
    </row>
    <row r="29" spans="1:14" ht="23.25" customHeight="1" thickBot="1">
      <c r="A29" s="2081">
        <v>2011</v>
      </c>
      <c r="B29" s="1983">
        <v>11226044</v>
      </c>
      <c r="C29" s="1938">
        <v>0</v>
      </c>
      <c r="D29" s="1984">
        <f t="shared" si="5"/>
        <v>11226044</v>
      </c>
      <c r="E29" s="1984">
        <v>7820632</v>
      </c>
      <c r="F29" s="1984">
        <v>0</v>
      </c>
      <c r="G29" s="1984">
        <f t="shared" si="3"/>
        <v>7820632</v>
      </c>
      <c r="H29" s="2068">
        <f t="shared" si="6"/>
        <v>3405412</v>
      </c>
      <c r="I29" s="2057">
        <f t="shared" si="6"/>
        <v>0</v>
      </c>
      <c r="J29" s="2068">
        <f t="shared" si="7"/>
        <v>3405412</v>
      </c>
      <c r="K29" s="1987"/>
      <c r="L29" s="2060"/>
      <c r="M29" s="2277" t="s">
        <v>367</v>
      </c>
      <c r="N29" s="2278"/>
    </row>
    <row r="30" spans="1:14" ht="23.25" customHeight="1" thickBot="1">
      <c r="A30" s="1745" t="s">
        <v>108</v>
      </c>
      <c r="B30" s="1990">
        <f>SUM(B20:B29)</f>
        <v>83649261</v>
      </c>
      <c r="C30" s="1991">
        <f aca="true" t="shared" si="8" ref="C30:J30">SUM(C20:C29)</f>
        <v>15532151</v>
      </c>
      <c r="D30" s="1991">
        <f t="shared" si="8"/>
        <v>99181412</v>
      </c>
      <c r="E30" s="1991">
        <f t="shared" si="8"/>
        <v>61300450</v>
      </c>
      <c r="F30" s="1991">
        <f t="shared" si="8"/>
        <v>15132753</v>
      </c>
      <c r="G30" s="1991">
        <f t="shared" si="8"/>
        <v>76433203</v>
      </c>
      <c r="H30" s="1991">
        <f t="shared" si="8"/>
        <v>22348811</v>
      </c>
      <c r="I30" s="1991">
        <f t="shared" si="8"/>
        <v>399398</v>
      </c>
      <c r="J30" s="1991">
        <f t="shared" si="8"/>
        <v>22748209</v>
      </c>
      <c r="K30" s="2072"/>
      <c r="L30" s="2073"/>
      <c r="M30" s="2065"/>
      <c r="N30" s="2053"/>
    </row>
    <row r="31" spans="1:14" ht="17.25" customHeight="1" thickBot="1">
      <c r="A31" s="2082" t="s">
        <v>100</v>
      </c>
      <c r="B31" s="2075">
        <f>SUM(B19:B29)</f>
        <v>96110261</v>
      </c>
      <c r="C31" s="2069">
        <f aca="true" t="shared" si="9" ref="C31:J31">SUM(C19:C29)</f>
        <v>19927151</v>
      </c>
      <c r="D31" s="2069">
        <f t="shared" si="9"/>
        <v>116037412</v>
      </c>
      <c r="E31" s="2069">
        <f t="shared" si="9"/>
        <v>70311228</v>
      </c>
      <c r="F31" s="2069">
        <f t="shared" si="9"/>
        <v>19407718</v>
      </c>
      <c r="G31" s="2069">
        <f t="shared" si="9"/>
        <v>89718946</v>
      </c>
      <c r="H31" s="2070">
        <f t="shared" si="9"/>
        <v>25799033</v>
      </c>
      <c r="I31" s="2070">
        <f t="shared" si="9"/>
        <v>519433</v>
      </c>
      <c r="J31" s="2070">
        <f t="shared" si="9"/>
        <v>26318466</v>
      </c>
      <c r="K31" s="2069">
        <f>SUM(K19:K28)</f>
        <v>2072010</v>
      </c>
      <c r="L31" s="2071">
        <f>SUM(L19:L28)</f>
        <v>106729</v>
      </c>
      <c r="M31" s="1990"/>
      <c r="N31" s="1940"/>
    </row>
    <row r="32" spans="1:14" ht="14.25">
      <c r="A32" s="1941"/>
      <c r="B32" s="1853"/>
      <c r="C32" s="1853"/>
      <c r="D32" s="1853"/>
      <c r="E32" s="1853"/>
      <c r="F32" s="1853"/>
      <c r="G32" s="1853"/>
      <c r="H32" s="1854"/>
      <c r="I32" s="1854"/>
      <c r="J32" s="1855"/>
      <c r="K32" s="1853"/>
      <c r="L32" s="1853"/>
      <c r="M32" s="1853"/>
      <c r="N32" s="1853"/>
    </row>
    <row r="33" spans="1:14" s="1862" customFormat="1" ht="14.25">
      <c r="A33" s="1942"/>
      <c r="B33" s="1858" t="s">
        <v>62</v>
      </c>
      <c r="C33" s="1858"/>
      <c r="D33" s="1858"/>
      <c r="E33" s="1858"/>
      <c r="F33" s="1858"/>
      <c r="G33" s="1858"/>
      <c r="H33" s="1944"/>
      <c r="I33" s="1944"/>
      <c r="J33" s="1945"/>
      <c r="K33" s="1943"/>
      <c r="L33" s="1943"/>
      <c r="M33" s="1943"/>
      <c r="N33" s="1943"/>
    </row>
    <row r="34" spans="1:14" ht="14.25">
      <c r="A34" s="1941"/>
      <c r="B34" s="1853" t="s">
        <v>67</v>
      </c>
      <c r="C34" s="1853"/>
      <c r="D34" s="1853"/>
      <c r="E34" s="1853"/>
      <c r="F34" s="1853"/>
      <c r="G34" s="1853"/>
      <c r="H34" s="1854"/>
      <c r="I34" s="1854"/>
      <c r="J34" s="1855"/>
      <c r="K34" s="1853"/>
      <c r="L34" s="1853"/>
      <c r="M34" s="1853"/>
      <c r="N34" s="1853"/>
    </row>
    <row r="35" spans="1:14" ht="14.25">
      <c r="A35" s="1941"/>
      <c r="B35" s="1853"/>
      <c r="C35" s="1853"/>
      <c r="D35" s="1853"/>
      <c r="E35" s="1853"/>
      <c r="F35" s="1853"/>
      <c r="G35" s="1853"/>
      <c r="H35" s="1854"/>
      <c r="I35" s="1854"/>
      <c r="J35" s="1855"/>
      <c r="K35" s="1853"/>
      <c r="L35" s="1853"/>
      <c r="M35" s="1853"/>
      <c r="N35" s="1853"/>
    </row>
    <row r="36" spans="1:14" ht="14.25">
      <c r="A36" s="1941"/>
      <c r="C36" s="1853"/>
      <c r="D36" s="1853"/>
      <c r="E36" s="1853"/>
      <c r="F36" s="1853"/>
      <c r="G36" s="1853"/>
      <c r="H36" s="1854"/>
      <c r="I36" s="1854"/>
      <c r="J36" s="1855"/>
      <c r="K36" s="1853"/>
      <c r="L36" s="1853"/>
      <c r="M36" s="1853"/>
      <c r="N36" s="1853"/>
    </row>
    <row r="37" spans="2:11" ht="14.25">
      <c r="B37" s="1946" t="s">
        <v>111</v>
      </c>
      <c r="C37" s="1947" t="s">
        <v>521</v>
      </c>
      <c r="D37" s="1947"/>
      <c r="E37" s="1865"/>
      <c r="F37" s="1865"/>
      <c r="G37" s="1948"/>
      <c r="H37" s="1866"/>
      <c r="I37" s="1867"/>
      <c r="J37" s="1949" t="s">
        <v>846</v>
      </c>
      <c r="K37" s="1948"/>
    </row>
    <row r="38" spans="2:12" ht="14.25">
      <c r="B38" s="1748" t="s">
        <v>65</v>
      </c>
      <c r="C38" s="1948"/>
      <c r="D38" s="1948"/>
      <c r="E38" s="1948"/>
      <c r="F38" s="1948"/>
      <c r="G38" s="1948"/>
      <c r="H38" s="1869"/>
      <c r="I38" s="1869"/>
      <c r="J38" s="1949" t="s">
        <v>956</v>
      </c>
      <c r="K38" s="1948"/>
      <c r="L38" s="1871"/>
    </row>
    <row r="39" spans="2:14" ht="14.25">
      <c r="B39" s="1748" t="s">
        <v>66</v>
      </c>
      <c r="C39" s="1948"/>
      <c r="D39" s="1948"/>
      <c r="E39" s="1948"/>
      <c r="F39" s="1948"/>
      <c r="G39" s="1948"/>
      <c r="H39" s="1869"/>
      <c r="I39" s="1869"/>
      <c r="J39" s="1869"/>
      <c r="K39" s="1948"/>
      <c r="L39" s="1871"/>
      <c r="M39" s="1948"/>
      <c r="N39" s="1948"/>
    </row>
    <row r="42" spans="2:14" ht="18">
      <c r="B42" s="1950"/>
      <c r="C42" s="1909"/>
      <c r="D42" s="1909"/>
      <c r="E42" s="1950"/>
      <c r="F42" s="1758"/>
      <c r="G42" s="1950"/>
      <c r="H42" s="1951"/>
      <c r="I42" s="1951"/>
      <c r="J42" s="1952"/>
      <c r="K42" s="1950"/>
      <c r="L42" s="1950"/>
      <c r="M42" s="1950"/>
      <c r="N42" s="1950"/>
    </row>
    <row r="43" ht="12.75">
      <c r="E43" s="1748"/>
    </row>
    <row r="44" ht="12.75">
      <c r="E44" s="1748"/>
    </row>
  </sheetData>
  <sheetProtection/>
  <mergeCells count="8">
    <mergeCell ref="B10:D10"/>
    <mergeCell ref="M28:N28"/>
    <mergeCell ref="M22:N22"/>
    <mergeCell ref="M23:N23"/>
    <mergeCell ref="M29:N29"/>
    <mergeCell ref="K10:L10"/>
    <mergeCell ref="E10:G10"/>
    <mergeCell ref="H10:J10"/>
  </mergeCells>
  <printOptions horizontalCentered="1" verticalCentered="1"/>
  <pageMargins left="0.7874015748031497" right="0.8661417322834646" top="0.38" bottom="0.75" header="0" footer="0"/>
  <pageSetup horizontalDpi="600" verticalDpi="600" orientation="landscape" paperSize="14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4.8515625" style="0" customWidth="1"/>
    <col min="3" max="3" width="16.8515625" style="0" customWidth="1"/>
    <col min="4" max="4" width="14.28125" style="0" customWidth="1"/>
    <col min="5" max="5" width="16.28125" style="0" customWidth="1"/>
    <col min="6" max="6" width="15.00390625" style="50" customWidth="1"/>
    <col min="7" max="7" width="16.00390625" style="0" customWidth="1"/>
    <col min="8" max="8" width="14.57421875" style="0" customWidth="1"/>
    <col min="9" max="9" width="15.8515625" style="0" customWidth="1"/>
    <col min="10" max="10" width="15.7109375" style="0" customWidth="1"/>
    <col min="11" max="11" width="14.28125" style="53" customWidth="1"/>
    <col min="12" max="12" width="13.7109375" style="0" customWidth="1"/>
    <col min="13" max="13" width="15.140625" style="0" customWidth="1"/>
    <col min="14" max="14" width="15.57421875" style="0" customWidth="1"/>
    <col min="15" max="15" width="14.00390625" style="0" customWidth="1"/>
  </cols>
  <sheetData>
    <row r="1" spans="2:15" s="3" customFormat="1" ht="15" customHeight="1">
      <c r="B1" s="1" t="s">
        <v>86</v>
      </c>
      <c r="C1" s="2"/>
      <c r="D1" s="1"/>
      <c r="E1" s="1"/>
      <c r="F1" s="1"/>
      <c r="G1" s="1"/>
      <c r="H1" s="1"/>
      <c r="I1" s="1"/>
      <c r="J1" s="1"/>
      <c r="K1" s="52"/>
      <c r="L1" s="1"/>
      <c r="M1" s="1"/>
      <c r="N1" s="1"/>
      <c r="O1" s="1"/>
    </row>
    <row r="2" spans="2:15" ht="15.75">
      <c r="B2" s="1" t="s">
        <v>87</v>
      </c>
      <c r="C2" s="4"/>
      <c r="D2" s="1"/>
      <c r="E2" s="1"/>
      <c r="F2" s="1"/>
      <c r="G2" s="1"/>
      <c r="H2" s="1"/>
      <c r="I2" s="1"/>
      <c r="J2" s="1"/>
      <c r="K2" s="52"/>
      <c r="L2" s="1"/>
      <c r="M2" s="1"/>
      <c r="N2" s="1"/>
      <c r="O2" s="1"/>
    </row>
    <row r="3" spans="2:15" ht="15.75">
      <c r="B3" s="1" t="s">
        <v>88</v>
      </c>
      <c r="C3" s="4"/>
      <c r="D3" s="1"/>
      <c r="E3" s="1"/>
      <c r="F3" s="1"/>
      <c r="G3" s="1"/>
      <c r="H3" s="1"/>
      <c r="I3" s="1"/>
      <c r="J3" s="1"/>
      <c r="K3" s="52"/>
      <c r="L3" s="1"/>
      <c r="M3" s="1"/>
      <c r="N3" s="1"/>
      <c r="O3" s="1"/>
    </row>
    <row r="4" spans="3:15" ht="15.75">
      <c r="C4" s="1"/>
      <c r="D4" s="1"/>
      <c r="E4" s="1"/>
      <c r="F4" s="1"/>
      <c r="G4" s="1"/>
      <c r="H4" s="1"/>
      <c r="I4" s="1"/>
      <c r="J4" s="1"/>
      <c r="K4" s="52"/>
      <c r="L4" s="1"/>
      <c r="M4" s="1"/>
      <c r="N4" s="1"/>
      <c r="O4" s="1"/>
    </row>
    <row r="5" ht="12.75">
      <c r="F5"/>
    </row>
    <row r="6" spans="6:13" ht="15.75">
      <c r="F6"/>
      <c r="L6" s="5" t="s">
        <v>142</v>
      </c>
      <c r="M6" s="6"/>
    </row>
    <row r="7" spans="6:13" ht="15.75">
      <c r="F7"/>
      <c r="L7" s="7" t="s">
        <v>90</v>
      </c>
      <c r="M7" s="6" t="s">
        <v>143</v>
      </c>
    </row>
    <row r="8" spans="6:13" ht="15.75">
      <c r="F8"/>
      <c r="L8" s="7" t="s">
        <v>91</v>
      </c>
      <c r="M8" s="6" t="s">
        <v>147</v>
      </c>
    </row>
    <row r="9" spans="3:15" s="8" customFormat="1" ht="18.75" thickBot="1">
      <c r="C9" s="9"/>
      <c r="D9" s="10"/>
      <c r="E9" s="11"/>
      <c r="F9" s="9"/>
      <c r="G9" s="12"/>
      <c r="H9" s="9"/>
      <c r="I9" s="9"/>
      <c r="J9" s="9"/>
      <c r="K9" s="54"/>
      <c r="L9" s="9"/>
      <c r="M9" s="9"/>
      <c r="N9" s="9"/>
      <c r="O9" s="9"/>
    </row>
    <row r="10" spans="2:15" ht="19.5" customHeight="1" thickBot="1">
      <c r="B10" s="13" t="s">
        <v>92</v>
      </c>
      <c r="C10" s="14" t="s">
        <v>93</v>
      </c>
      <c r="D10" s="15"/>
      <c r="E10" s="16"/>
      <c r="F10" s="14" t="s">
        <v>94</v>
      </c>
      <c r="G10" s="15"/>
      <c r="H10" s="16"/>
      <c r="I10" s="14" t="s">
        <v>95</v>
      </c>
      <c r="J10" s="15"/>
      <c r="K10" s="55"/>
      <c r="L10" s="17" t="s">
        <v>96</v>
      </c>
      <c r="M10" s="18"/>
      <c r="N10" s="19" t="s">
        <v>97</v>
      </c>
      <c r="O10" s="20"/>
    </row>
    <row r="11" spans="2:15" ht="19.5" customHeight="1" thickBot="1">
      <c r="B11" s="21"/>
      <c r="C11" s="22" t="s">
        <v>98</v>
      </c>
      <c r="D11" s="23" t="s">
        <v>99</v>
      </c>
      <c r="E11" s="24" t="s">
        <v>100</v>
      </c>
      <c r="F11" s="22" t="s">
        <v>98</v>
      </c>
      <c r="G11" s="23" t="s">
        <v>99</v>
      </c>
      <c r="H11" s="24" t="s">
        <v>100</v>
      </c>
      <c r="I11" s="22" t="s">
        <v>98</v>
      </c>
      <c r="J11" s="23" t="s">
        <v>99</v>
      </c>
      <c r="K11" s="56" t="s">
        <v>100</v>
      </c>
      <c r="L11" s="25" t="s">
        <v>98</v>
      </c>
      <c r="M11" s="25" t="s">
        <v>99</v>
      </c>
      <c r="N11" s="25" t="s">
        <v>101</v>
      </c>
      <c r="O11" s="24" t="s">
        <v>102</v>
      </c>
    </row>
    <row r="12" spans="2:15" s="32" customFormat="1" ht="19.5" customHeight="1">
      <c r="B12" s="26" t="s">
        <v>103</v>
      </c>
      <c r="C12" s="27">
        <v>0</v>
      </c>
      <c r="D12" s="27">
        <v>0</v>
      </c>
      <c r="E12" s="27">
        <f>C12+D12</f>
        <v>0</v>
      </c>
      <c r="F12" s="27">
        <v>0</v>
      </c>
      <c r="G12" s="27">
        <v>0</v>
      </c>
      <c r="H12" s="27">
        <f>+F12+G12</f>
        <v>0</v>
      </c>
      <c r="I12" s="28">
        <f>C12-F12</f>
        <v>0</v>
      </c>
      <c r="J12" s="28">
        <f>D12-G12</f>
        <v>0</v>
      </c>
      <c r="K12" s="39">
        <f aca="true" t="shared" si="0" ref="K12:K17">I12+J12</f>
        <v>0</v>
      </c>
      <c r="L12" s="29"/>
      <c r="M12" s="29"/>
      <c r="N12" s="30"/>
      <c r="O12" s="31"/>
    </row>
    <row r="13" spans="2:15" s="32" customFormat="1" ht="19.5" customHeight="1">
      <c r="B13" s="33" t="s">
        <v>104</v>
      </c>
      <c r="C13" s="27">
        <v>0</v>
      </c>
      <c r="D13" s="27">
        <v>0</v>
      </c>
      <c r="E13" s="27">
        <f aca="true" t="shared" si="1" ref="E13:E23">C13+D13</f>
        <v>0</v>
      </c>
      <c r="F13" s="27">
        <v>0</v>
      </c>
      <c r="G13" s="27">
        <v>0</v>
      </c>
      <c r="H13" s="27">
        <f aca="true" t="shared" si="2" ref="H13:H23">F13+G13</f>
        <v>0</v>
      </c>
      <c r="I13" s="28">
        <v>0</v>
      </c>
      <c r="J13" s="28">
        <f aca="true" t="shared" si="3" ref="J13:J18">D13-G13</f>
        <v>0</v>
      </c>
      <c r="K13" s="39">
        <f t="shared" si="0"/>
        <v>0</v>
      </c>
      <c r="L13" s="29"/>
      <c r="M13" s="29"/>
      <c r="N13" s="34"/>
      <c r="O13" s="31"/>
    </row>
    <row r="14" spans="2:15" s="32" customFormat="1" ht="19.5" customHeight="1">
      <c r="B14" s="33" t="s">
        <v>105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>+F14+G14</f>
        <v>0</v>
      </c>
      <c r="I14" s="28">
        <f>C14-F14</f>
        <v>0</v>
      </c>
      <c r="J14" s="28">
        <f t="shared" si="3"/>
        <v>0</v>
      </c>
      <c r="K14" s="39">
        <f t="shared" si="0"/>
        <v>0</v>
      </c>
      <c r="L14" s="29"/>
      <c r="M14" s="29"/>
      <c r="N14" s="34"/>
      <c r="O14" s="31"/>
    </row>
    <row r="15" spans="2:15" s="32" customFormat="1" ht="19.5" customHeight="1">
      <c r="B15" s="33">
        <v>1.998</v>
      </c>
      <c r="C15" s="27">
        <v>0</v>
      </c>
      <c r="D15" s="27">
        <v>6546000</v>
      </c>
      <c r="E15" s="27">
        <f>C15+D15</f>
        <v>6546000</v>
      </c>
      <c r="F15" s="27">
        <v>0</v>
      </c>
      <c r="G15" s="27">
        <v>677227</v>
      </c>
      <c r="H15" s="27">
        <f>+F15+G15</f>
        <v>677227</v>
      </c>
      <c r="I15" s="28">
        <f>C15-F15</f>
        <v>0</v>
      </c>
      <c r="J15" s="28">
        <f t="shared" si="3"/>
        <v>5868773</v>
      </c>
      <c r="K15" s="39">
        <f>I15+J15</f>
        <v>5868773</v>
      </c>
      <c r="L15" s="29">
        <v>304074</v>
      </c>
      <c r="M15" s="29"/>
      <c r="N15" s="30"/>
      <c r="O15" s="31" t="s">
        <v>532</v>
      </c>
    </row>
    <row r="16" spans="2:15" s="32" customFormat="1" ht="27" customHeight="1">
      <c r="B16" s="33">
        <v>1.999</v>
      </c>
      <c r="C16" s="27">
        <v>2768000</v>
      </c>
      <c r="D16" s="27">
        <v>4334000</v>
      </c>
      <c r="E16" s="27">
        <f>C16+D16</f>
        <v>7102000</v>
      </c>
      <c r="F16" s="27">
        <v>1639005</v>
      </c>
      <c r="G16" s="27">
        <v>2617310</v>
      </c>
      <c r="H16" s="27">
        <f>+F16+G16</f>
        <v>4256315</v>
      </c>
      <c r="I16" s="28">
        <f>C16-F16</f>
        <v>1128995</v>
      </c>
      <c r="J16" s="28">
        <f t="shared" si="3"/>
        <v>1716690</v>
      </c>
      <c r="K16" s="39">
        <f>I16+J16</f>
        <v>2845685</v>
      </c>
      <c r="L16" s="29"/>
      <c r="M16" s="29"/>
      <c r="N16" s="2195" t="s">
        <v>315</v>
      </c>
      <c r="O16" s="2196"/>
    </row>
    <row r="17" spans="2:15" ht="27" customHeight="1">
      <c r="B17" s="35" t="s">
        <v>106</v>
      </c>
      <c r="C17" s="27">
        <v>1076000</v>
      </c>
      <c r="D17" s="27">
        <v>851000</v>
      </c>
      <c r="E17" s="27">
        <f t="shared" si="1"/>
        <v>1927000</v>
      </c>
      <c r="F17" s="27">
        <v>657832</v>
      </c>
      <c r="G17" s="27">
        <v>519761</v>
      </c>
      <c r="H17" s="27">
        <f t="shared" si="2"/>
        <v>1177593</v>
      </c>
      <c r="I17" s="28">
        <f>C17-F17</f>
        <v>418168</v>
      </c>
      <c r="J17" s="28">
        <f t="shared" si="3"/>
        <v>331239</v>
      </c>
      <c r="K17" s="39">
        <f t="shared" si="0"/>
        <v>749407</v>
      </c>
      <c r="L17" s="29"/>
      <c r="M17" s="29"/>
      <c r="N17" s="2195" t="s">
        <v>316</v>
      </c>
      <c r="O17" s="2196"/>
    </row>
    <row r="18" spans="2:15" ht="19.5" customHeight="1">
      <c r="B18" s="35" t="s">
        <v>107</v>
      </c>
      <c r="C18" s="27">
        <v>4085000</v>
      </c>
      <c r="D18" s="27">
        <v>3228000</v>
      </c>
      <c r="E18" s="27">
        <f t="shared" si="1"/>
        <v>7313000</v>
      </c>
      <c r="F18" s="27">
        <v>697323</v>
      </c>
      <c r="G18" s="27">
        <v>550968</v>
      </c>
      <c r="H18" s="27">
        <f t="shared" si="2"/>
        <v>1248291</v>
      </c>
      <c r="I18" s="28">
        <f>C18-F18</f>
        <v>3387677</v>
      </c>
      <c r="J18" s="28">
        <f t="shared" si="3"/>
        <v>2677032</v>
      </c>
      <c r="K18" s="39">
        <f>I18+J18</f>
        <v>6064709</v>
      </c>
      <c r="L18" s="29"/>
      <c r="M18" s="29"/>
      <c r="N18" s="30" t="s">
        <v>317</v>
      </c>
      <c r="O18" s="31">
        <v>38902</v>
      </c>
    </row>
    <row r="19" spans="2:15" ht="19.5" customHeight="1">
      <c r="B19" s="37" t="s">
        <v>108</v>
      </c>
      <c r="C19" s="38">
        <f>SUM(C12:C18)</f>
        <v>7929000</v>
      </c>
      <c r="D19" s="38">
        <f aca="true" t="shared" si="4" ref="D19:K19">SUM(D12:D18)</f>
        <v>14959000</v>
      </c>
      <c r="E19" s="38">
        <f t="shared" si="4"/>
        <v>22888000</v>
      </c>
      <c r="F19" s="38">
        <f t="shared" si="4"/>
        <v>2994160</v>
      </c>
      <c r="G19" s="38">
        <f t="shared" si="4"/>
        <v>4365266</v>
      </c>
      <c r="H19" s="38">
        <f t="shared" si="4"/>
        <v>7359426</v>
      </c>
      <c r="I19" s="38">
        <f t="shared" si="4"/>
        <v>4934840</v>
      </c>
      <c r="J19" s="38">
        <f t="shared" si="4"/>
        <v>10593734</v>
      </c>
      <c r="K19" s="57">
        <f t="shared" si="4"/>
        <v>15528574</v>
      </c>
      <c r="L19" s="38">
        <f>SUM(L12:L18)</f>
        <v>304074</v>
      </c>
      <c r="M19" s="38">
        <f>SUM(M12:M18)</f>
        <v>0</v>
      </c>
      <c r="N19" s="34"/>
      <c r="O19" s="36"/>
    </row>
    <row r="20" spans="2:15" ht="27" customHeight="1">
      <c r="B20" s="35" t="s">
        <v>109</v>
      </c>
      <c r="C20" s="27">
        <v>6866000</v>
      </c>
      <c r="D20" s="27">
        <v>5014000</v>
      </c>
      <c r="E20" s="27">
        <f t="shared" si="1"/>
        <v>11880000</v>
      </c>
      <c r="F20" s="27">
        <v>2281778</v>
      </c>
      <c r="G20" s="27">
        <v>2011360</v>
      </c>
      <c r="H20" s="27">
        <f t="shared" si="2"/>
        <v>4293138</v>
      </c>
      <c r="I20" s="28">
        <f aca="true" t="shared" si="5" ref="I20:J23">C20-F20</f>
        <v>4584222</v>
      </c>
      <c r="J20" s="28">
        <f t="shared" si="5"/>
        <v>3002640</v>
      </c>
      <c r="K20" s="39">
        <f>I20+J20</f>
        <v>7586862</v>
      </c>
      <c r="L20" s="29"/>
      <c r="M20" s="29"/>
      <c r="N20" s="2195" t="s">
        <v>321</v>
      </c>
      <c r="O20" s="2196"/>
    </row>
    <row r="21" spans="2:15" ht="19.5" customHeight="1">
      <c r="B21" s="35" t="s">
        <v>110</v>
      </c>
      <c r="C21" s="27">
        <v>3846000</v>
      </c>
      <c r="D21" s="27">
        <v>3039000</v>
      </c>
      <c r="E21" s="27">
        <f t="shared" si="1"/>
        <v>6885000</v>
      </c>
      <c r="F21" s="27">
        <v>3098496</v>
      </c>
      <c r="G21" s="27">
        <v>3310912</v>
      </c>
      <c r="H21" s="27">
        <f t="shared" si="2"/>
        <v>6409408</v>
      </c>
      <c r="I21" s="39">
        <f t="shared" si="5"/>
        <v>747504</v>
      </c>
      <c r="J21" s="28">
        <f t="shared" si="5"/>
        <v>-271912</v>
      </c>
      <c r="K21" s="39">
        <f>I21+J21</f>
        <v>475592</v>
      </c>
      <c r="L21" s="29"/>
      <c r="M21" s="29"/>
      <c r="N21" s="34" t="s">
        <v>318</v>
      </c>
      <c r="O21" s="31">
        <v>38902</v>
      </c>
    </row>
    <row r="22" spans="2:15" ht="19.5" customHeight="1">
      <c r="B22" s="65" t="s">
        <v>140</v>
      </c>
      <c r="C22" s="27">
        <v>3987000</v>
      </c>
      <c r="D22" s="27">
        <v>3168000</v>
      </c>
      <c r="E22" s="27">
        <f>C22+D22</f>
        <v>7155000</v>
      </c>
      <c r="F22" s="27">
        <v>3630616</v>
      </c>
      <c r="G22" s="27">
        <v>3201440</v>
      </c>
      <c r="H22" s="27">
        <f>F22+G22</f>
        <v>6832056</v>
      </c>
      <c r="I22" s="39">
        <f t="shared" si="5"/>
        <v>356384</v>
      </c>
      <c r="J22" s="28">
        <f t="shared" si="5"/>
        <v>-33440</v>
      </c>
      <c r="K22" s="39">
        <f>I22+J22</f>
        <v>322944</v>
      </c>
      <c r="L22" s="29"/>
      <c r="M22" s="29"/>
      <c r="N22" s="34" t="s">
        <v>319</v>
      </c>
      <c r="O22" s="31">
        <v>38902</v>
      </c>
    </row>
    <row r="23" spans="2:15" ht="19.5" customHeight="1">
      <c r="B23" s="65" t="s">
        <v>141</v>
      </c>
      <c r="C23" s="27">
        <v>4768000</v>
      </c>
      <c r="D23" s="27">
        <v>5500000</v>
      </c>
      <c r="E23" s="27">
        <f t="shared" si="1"/>
        <v>10268000</v>
      </c>
      <c r="F23" s="27">
        <v>4318874</v>
      </c>
      <c r="G23" s="27">
        <v>4641680</v>
      </c>
      <c r="H23" s="27">
        <f t="shared" si="2"/>
        <v>8960554</v>
      </c>
      <c r="I23" s="39">
        <f t="shared" si="5"/>
        <v>449126</v>
      </c>
      <c r="J23" s="28">
        <f t="shared" si="5"/>
        <v>858320</v>
      </c>
      <c r="K23" s="39">
        <f>I23+J23</f>
        <v>1307446</v>
      </c>
      <c r="L23" s="29"/>
      <c r="M23" s="29"/>
      <c r="N23" s="34" t="s">
        <v>320</v>
      </c>
      <c r="O23" s="31">
        <v>38902</v>
      </c>
    </row>
    <row r="24" spans="2:15" ht="19.5" customHeight="1">
      <c r="B24" s="203" t="s">
        <v>348</v>
      </c>
      <c r="C24" s="27"/>
      <c r="D24" s="27"/>
      <c r="E24" s="27"/>
      <c r="F24" s="27"/>
      <c r="G24" s="27"/>
      <c r="H24" s="27"/>
      <c r="I24" s="39"/>
      <c r="J24" s="28"/>
      <c r="K24" s="39"/>
      <c r="L24" s="29"/>
      <c r="M24" s="29"/>
      <c r="N24" s="34"/>
      <c r="O24" s="214"/>
    </row>
    <row r="25" spans="2:15" ht="19.5" customHeight="1">
      <c r="B25" s="203" t="s">
        <v>356</v>
      </c>
      <c r="C25" s="27"/>
      <c r="D25" s="27"/>
      <c r="E25" s="27"/>
      <c r="F25" s="27"/>
      <c r="G25" s="27"/>
      <c r="H25" s="27"/>
      <c r="I25" s="39"/>
      <c r="J25" s="28"/>
      <c r="K25" s="39"/>
      <c r="L25" s="29"/>
      <c r="M25" s="29"/>
      <c r="N25" s="34"/>
      <c r="O25" s="214"/>
    </row>
    <row r="26" spans="2:15" ht="19.5" customHeight="1">
      <c r="B26" s="203" t="s">
        <v>357</v>
      </c>
      <c r="C26" s="27"/>
      <c r="D26" s="27"/>
      <c r="E26" s="27"/>
      <c r="F26" s="27"/>
      <c r="G26" s="27"/>
      <c r="H26" s="27"/>
      <c r="I26" s="39"/>
      <c r="J26" s="28"/>
      <c r="K26" s="39"/>
      <c r="L26" s="29"/>
      <c r="M26" s="29"/>
      <c r="N26" s="34"/>
      <c r="O26" s="214"/>
    </row>
    <row r="27" spans="2:15" ht="19.5" customHeight="1" thickBot="1">
      <c r="B27" s="858" t="s">
        <v>384</v>
      </c>
      <c r="C27" s="126"/>
      <c r="D27" s="126"/>
      <c r="E27" s="126"/>
      <c r="F27" s="126"/>
      <c r="G27" s="126"/>
      <c r="H27" s="126"/>
      <c r="I27" s="127"/>
      <c r="J27" s="128"/>
      <c r="K27" s="127"/>
      <c r="L27" s="129"/>
      <c r="M27" s="129"/>
      <c r="N27" s="224"/>
      <c r="O27" s="220"/>
    </row>
    <row r="28" spans="2:15" ht="20.25" customHeight="1" thickBot="1">
      <c r="B28" s="42" t="s">
        <v>100</v>
      </c>
      <c r="C28" s="43">
        <f aca="true" t="shared" si="6" ref="C28:M28">SUM(C19:C23)</f>
        <v>27396000</v>
      </c>
      <c r="D28" s="43">
        <f t="shared" si="6"/>
        <v>31680000</v>
      </c>
      <c r="E28" s="43">
        <f t="shared" si="6"/>
        <v>59076000</v>
      </c>
      <c r="F28" s="43">
        <f t="shared" si="6"/>
        <v>16323924</v>
      </c>
      <c r="G28" s="43">
        <f t="shared" si="6"/>
        <v>17530658</v>
      </c>
      <c r="H28" s="43">
        <f t="shared" si="6"/>
        <v>33854582</v>
      </c>
      <c r="I28" s="43">
        <f t="shared" si="6"/>
        <v>11072076</v>
      </c>
      <c r="J28" s="43">
        <f t="shared" si="6"/>
        <v>14149342</v>
      </c>
      <c r="K28" s="58">
        <f t="shared" si="6"/>
        <v>25221418</v>
      </c>
      <c r="L28" s="43">
        <f t="shared" si="6"/>
        <v>304074</v>
      </c>
      <c r="M28" s="43">
        <f t="shared" si="6"/>
        <v>0</v>
      </c>
      <c r="N28" s="43"/>
      <c r="O28" s="44"/>
    </row>
    <row r="29" spans="2:15" ht="15">
      <c r="B29" s="45"/>
      <c r="C29" s="46"/>
      <c r="D29" s="46"/>
      <c r="E29" s="46"/>
      <c r="F29" s="46"/>
      <c r="G29" s="46"/>
      <c r="H29" s="46"/>
      <c r="I29" s="46"/>
      <c r="J29" s="46"/>
      <c r="K29" s="59"/>
      <c r="L29" s="46"/>
      <c r="M29" s="46"/>
      <c r="N29" s="46"/>
      <c r="O29" s="46"/>
    </row>
    <row r="30" spans="2:15" ht="15">
      <c r="B30" s="45"/>
      <c r="C30" s="46"/>
      <c r="D30" s="46"/>
      <c r="E30" s="46"/>
      <c r="F30" s="46"/>
      <c r="G30" s="46"/>
      <c r="H30" s="46"/>
      <c r="I30" s="46"/>
      <c r="J30" s="46"/>
      <c r="K30" s="59"/>
      <c r="L30" s="46"/>
      <c r="M30" s="46"/>
      <c r="N30" s="46"/>
      <c r="O30" s="46"/>
    </row>
    <row r="31" spans="2:15" ht="15">
      <c r="B31" s="45"/>
      <c r="C31" s="46"/>
      <c r="D31" s="46"/>
      <c r="E31" s="46"/>
      <c r="F31" s="46"/>
      <c r="G31" s="46"/>
      <c r="H31" s="46"/>
      <c r="I31" s="46"/>
      <c r="J31" s="46"/>
      <c r="K31" s="59"/>
      <c r="L31" s="46"/>
      <c r="M31" s="46"/>
      <c r="N31" s="46"/>
      <c r="O31" s="46"/>
    </row>
    <row r="32" spans="2:15" ht="15">
      <c r="B32" s="45"/>
      <c r="C32" s="46"/>
      <c r="D32" s="46"/>
      <c r="E32" s="46"/>
      <c r="F32" s="46"/>
      <c r="G32" s="46"/>
      <c r="H32" s="46"/>
      <c r="I32" s="46"/>
      <c r="J32" s="46"/>
      <c r="K32" s="59"/>
      <c r="L32" s="46"/>
      <c r="M32" s="46"/>
      <c r="N32" s="46"/>
      <c r="O32" s="46"/>
    </row>
    <row r="33" spans="2:15" ht="15">
      <c r="B33" s="45"/>
      <c r="D33" s="46"/>
      <c r="E33" s="46"/>
      <c r="F33" s="46"/>
      <c r="G33" s="46"/>
      <c r="H33" s="46"/>
      <c r="I33" s="46"/>
      <c r="J33" s="46"/>
      <c r="K33" s="59"/>
      <c r="L33" s="46"/>
      <c r="M33" s="46"/>
      <c r="N33" s="46"/>
      <c r="O33" s="46"/>
    </row>
    <row r="34" spans="3:12" ht="15">
      <c r="C34" t="s">
        <v>111</v>
      </c>
      <c r="D34" s="47" t="s">
        <v>148</v>
      </c>
      <c r="E34" s="47"/>
      <c r="F34" s="48"/>
      <c r="G34" s="48"/>
      <c r="H34" s="49"/>
      <c r="I34" s="62"/>
      <c r="J34" s="63" t="s">
        <v>112</v>
      </c>
      <c r="K34" s="64" t="s">
        <v>133</v>
      </c>
      <c r="L34" s="49"/>
    </row>
    <row r="35" spans="3:13" ht="15">
      <c r="C35" t="s">
        <v>322</v>
      </c>
      <c r="D35" s="49"/>
      <c r="E35" s="49"/>
      <c r="F35" s="49"/>
      <c r="G35" s="49"/>
      <c r="H35" s="49"/>
      <c r="I35" s="49"/>
      <c r="J35" s="49"/>
      <c r="K35" s="49"/>
      <c r="L35" s="49"/>
      <c r="M35" s="60" t="s">
        <v>113</v>
      </c>
    </row>
    <row r="36" spans="3:15" ht="15">
      <c r="C36" t="s">
        <v>323</v>
      </c>
      <c r="D36" s="49"/>
      <c r="E36" s="49"/>
      <c r="F36" s="49"/>
      <c r="G36" s="49"/>
      <c r="H36" s="49"/>
      <c r="I36" s="49"/>
      <c r="J36" s="49"/>
      <c r="K36" s="49"/>
      <c r="L36" s="49"/>
      <c r="M36" s="60"/>
      <c r="N36" s="49"/>
      <c r="O36" s="49"/>
    </row>
    <row r="39" spans="3:15" ht="18">
      <c r="C39" s="51"/>
      <c r="D39" s="4"/>
      <c r="E39" s="4"/>
      <c r="F39" s="51"/>
      <c r="G39" s="12"/>
      <c r="H39" s="51"/>
      <c r="I39" s="51"/>
      <c r="J39" s="51"/>
      <c r="K39" s="61"/>
      <c r="L39" s="51"/>
      <c r="M39" s="51"/>
      <c r="N39" s="51"/>
      <c r="O39" s="51"/>
    </row>
    <row r="40" spans="3:6" ht="12.75">
      <c r="C40" t="s">
        <v>144</v>
      </c>
      <c r="F40"/>
    </row>
    <row r="41" ht="12.75">
      <c r="F41"/>
    </row>
  </sheetData>
  <sheetProtection/>
  <mergeCells count="3">
    <mergeCell ref="N16:O16"/>
    <mergeCell ref="N17:O17"/>
    <mergeCell ref="N20:O20"/>
  </mergeCells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5">
      <selection activeCell="K9" sqref="K9"/>
    </sheetView>
  </sheetViews>
  <sheetFormatPr defaultColWidth="11.421875" defaultRowHeight="12.75"/>
  <cols>
    <col min="1" max="1" width="12.00390625" style="0" customWidth="1"/>
    <col min="2" max="2" width="14.57421875" style="0" customWidth="1"/>
    <col min="3" max="3" width="13.57421875" style="0" customWidth="1"/>
    <col min="4" max="4" width="14.8515625" style="0" customWidth="1"/>
    <col min="5" max="5" width="12.28125" style="50" customWidth="1"/>
    <col min="6" max="6" width="13.421875" style="0" customWidth="1"/>
    <col min="7" max="7" width="14.421875" style="0" customWidth="1"/>
    <col min="8" max="8" width="11.421875" style="1250" customWidth="1"/>
    <col min="9" max="9" width="12.421875" style="1250" customWidth="1"/>
    <col min="10" max="10" width="13.140625" style="1251" customWidth="1"/>
    <col min="11" max="11" width="11.7109375" style="0" customWidth="1"/>
    <col min="12" max="12" width="10.28125" style="0" customWidth="1"/>
    <col min="13" max="13" width="8.00390625" style="0" customWidth="1"/>
    <col min="14" max="14" width="10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248"/>
      <c r="I1" s="1248"/>
      <c r="J1" s="1249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248"/>
      <c r="I2" s="1248"/>
      <c r="J2" s="1249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248"/>
      <c r="I3" s="1248"/>
      <c r="J3" s="1249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248"/>
      <c r="I4" s="1248"/>
      <c r="J4" s="1249"/>
      <c r="K4" s="1"/>
      <c r="L4" s="1"/>
      <c r="M4" s="1"/>
      <c r="N4" s="1"/>
    </row>
    <row r="5" ht="12.75">
      <c r="E5"/>
    </row>
    <row r="6" spans="5:12" ht="15.75">
      <c r="E6"/>
      <c r="I6" s="1252" t="s">
        <v>425</v>
      </c>
      <c r="K6" s="5"/>
      <c r="L6" s="6"/>
    </row>
    <row r="7" spans="5:12" ht="15.75">
      <c r="E7"/>
      <c r="I7" s="1253" t="s">
        <v>90</v>
      </c>
      <c r="J7" s="1254" t="s">
        <v>143</v>
      </c>
      <c r="K7" s="7"/>
      <c r="L7" s="6"/>
    </row>
    <row r="8" spans="5:12" ht="15.75">
      <c r="E8"/>
      <c r="I8" s="1253" t="s">
        <v>91</v>
      </c>
      <c r="J8" s="1254" t="s">
        <v>147</v>
      </c>
      <c r="K8" s="7"/>
      <c r="L8" s="6"/>
    </row>
    <row r="9" spans="2:14" s="8" customFormat="1" ht="18.75" thickBot="1">
      <c r="B9" s="415"/>
      <c r="C9" s="45"/>
      <c r="D9" s="45"/>
      <c r="E9" s="9"/>
      <c r="F9" s="12"/>
      <c r="G9" s="9"/>
      <c r="H9" s="1255"/>
      <c r="I9" s="1255"/>
      <c r="J9" s="1256"/>
      <c r="K9" s="9"/>
      <c r="L9" s="9"/>
      <c r="M9" s="9"/>
      <c r="N9" s="9"/>
    </row>
    <row r="10" spans="1:14" s="3" customFormat="1" ht="23.25" customHeight="1">
      <c r="A10" s="2343" t="s">
        <v>92</v>
      </c>
      <c r="B10" s="2347" t="s">
        <v>93</v>
      </c>
      <c r="C10" s="2348"/>
      <c r="D10" s="2349"/>
      <c r="E10" s="2347" t="s">
        <v>94</v>
      </c>
      <c r="F10" s="2348"/>
      <c r="G10" s="2349"/>
      <c r="H10" s="2350" t="s">
        <v>95</v>
      </c>
      <c r="I10" s="2351"/>
      <c r="J10" s="2352"/>
      <c r="K10" s="2345" t="s">
        <v>96</v>
      </c>
      <c r="L10" s="2346"/>
      <c r="M10" s="650" t="s">
        <v>97</v>
      </c>
      <c r="N10" s="651"/>
    </row>
    <row r="11" spans="1:14" s="3" customFormat="1" ht="27" customHeight="1" thickBot="1">
      <c r="A11" s="2344"/>
      <c r="B11" s="454" t="s">
        <v>98</v>
      </c>
      <c r="C11" s="652" t="s">
        <v>99</v>
      </c>
      <c r="D11" s="455" t="s">
        <v>100</v>
      </c>
      <c r="E11" s="454" t="s">
        <v>98</v>
      </c>
      <c r="F11" s="652" t="s">
        <v>99</v>
      </c>
      <c r="G11" s="455" t="s">
        <v>100</v>
      </c>
      <c r="H11" s="1257" t="s">
        <v>98</v>
      </c>
      <c r="I11" s="1258" t="s">
        <v>99</v>
      </c>
      <c r="J11" s="1259" t="s">
        <v>100</v>
      </c>
      <c r="K11" s="546" t="s">
        <v>98</v>
      </c>
      <c r="L11" s="545" t="s">
        <v>99</v>
      </c>
      <c r="M11" s="454" t="s">
        <v>101</v>
      </c>
      <c r="N11" s="455" t="s">
        <v>102</v>
      </c>
    </row>
    <row r="12" spans="1:14" s="32" customFormat="1" ht="24.75" customHeight="1">
      <c r="A12" s="332" t="s">
        <v>103</v>
      </c>
      <c r="B12" s="191">
        <v>0</v>
      </c>
      <c r="C12" s="184">
        <v>0</v>
      </c>
      <c r="D12" s="347">
        <f>B12+C12</f>
        <v>0</v>
      </c>
      <c r="E12" s="191">
        <v>0</v>
      </c>
      <c r="F12" s="184">
        <v>0</v>
      </c>
      <c r="G12" s="347">
        <f>+E12+F12</f>
        <v>0</v>
      </c>
      <c r="H12" s="1260">
        <f>B12-E12</f>
        <v>0</v>
      </c>
      <c r="I12" s="1261">
        <f>C12-F12</f>
        <v>0</v>
      </c>
      <c r="J12" s="1262">
        <f aca="true" t="shared" si="0" ref="J12:J17">H12+I12</f>
        <v>0</v>
      </c>
      <c r="K12" s="547"/>
      <c r="L12" s="186"/>
      <c r="M12" s="30"/>
      <c r="N12" s="31"/>
    </row>
    <row r="13" spans="1:14" s="32" customFormat="1" ht="26.25" customHeight="1">
      <c r="A13" s="333" t="s">
        <v>104</v>
      </c>
      <c r="B13" s="130">
        <v>0</v>
      </c>
      <c r="C13" s="27">
        <v>0</v>
      </c>
      <c r="D13" s="314">
        <f aca="true" t="shared" si="1" ref="D13:D28">B13+C13</f>
        <v>0</v>
      </c>
      <c r="E13" s="130">
        <v>0</v>
      </c>
      <c r="F13" s="27">
        <v>0</v>
      </c>
      <c r="G13" s="314">
        <f aca="true" t="shared" si="2" ref="G13:G28">E13+F13</f>
        <v>0</v>
      </c>
      <c r="H13" s="1263">
        <v>0</v>
      </c>
      <c r="I13" s="1264">
        <f aca="true" t="shared" si="3" ref="I13:I18">C13-F13</f>
        <v>0</v>
      </c>
      <c r="J13" s="1265">
        <f t="shared" si="0"/>
        <v>0</v>
      </c>
      <c r="K13" s="323"/>
      <c r="L13" s="29"/>
      <c r="M13" s="34"/>
      <c r="N13" s="36"/>
    </row>
    <row r="14" spans="1:14" s="32" customFormat="1" ht="22.5" customHeight="1">
      <c r="A14" s="333" t="s">
        <v>105</v>
      </c>
      <c r="B14" s="130">
        <v>0</v>
      </c>
      <c r="C14" s="27">
        <v>0</v>
      </c>
      <c r="D14" s="314">
        <v>0</v>
      </c>
      <c r="E14" s="130">
        <v>0</v>
      </c>
      <c r="F14" s="27">
        <v>0</v>
      </c>
      <c r="G14" s="314">
        <f>+E14+F14</f>
        <v>0</v>
      </c>
      <c r="H14" s="1263">
        <f>B14-E14</f>
        <v>0</v>
      </c>
      <c r="I14" s="1264">
        <f t="shared" si="3"/>
        <v>0</v>
      </c>
      <c r="J14" s="1265">
        <f t="shared" si="0"/>
        <v>0</v>
      </c>
      <c r="K14" s="323"/>
      <c r="L14" s="29"/>
      <c r="M14" s="34"/>
      <c r="N14" s="36"/>
    </row>
    <row r="15" spans="1:14" s="32" customFormat="1" ht="28.5" customHeight="1">
      <c r="A15" s="542">
        <v>1.998</v>
      </c>
      <c r="B15" s="130">
        <v>0</v>
      </c>
      <c r="C15" s="27">
        <v>6546000</v>
      </c>
      <c r="D15" s="314">
        <f>B15+C15</f>
        <v>6546000</v>
      </c>
      <c r="E15" s="130">
        <v>0</v>
      </c>
      <c r="F15" s="27">
        <v>432637</v>
      </c>
      <c r="G15" s="314">
        <f>+E15+F15</f>
        <v>432637</v>
      </c>
      <c r="H15" s="1263">
        <f>B15-E15</f>
        <v>0</v>
      </c>
      <c r="I15" s="1264">
        <f t="shared" si="3"/>
        <v>6113363</v>
      </c>
      <c r="J15" s="1265">
        <f>H15+I15</f>
        <v>6113363</v>
      </c>
      <c r="K15" s="323">
        <v>304080</v>
      </c>
      <c r="L15" s="29"/>
      <c r="M15" s="265" t="s">
        <v>915</v>
      </c>
      <c r="N15" s="267">
        <v>40787</v>
      </c>
    </row>
    <row r="16" spans="1:14" s="32" customFormat="1" ht="30" customHeight="1">
      <c r="A16" s="333">
        <v>1.999</v>
      </c>
      <c r="B16" s="130">
        <v>2768000</v>
      </c>
      <c r="C16" s="27">
        <v>4334000</v>
      </c>
      <c r="D16" s="314">
        <f>B16+C16</f>
        <v>7102000</v>
      </c>
      <c r="E16" s="130">
        <v>1639005</v>
      </c>
      <c r="F16" s="27">
        <v>2617310</v>
      </c>
      <c r="G16" s="314">
        <f>+E16+F16</f>
        <v>4256315</v>
      </c>
      <c r="H16" s="1263">
        <f>B16-E16</f>
        <v>1128995</v>
      </c>
      <c r="I16" s="1264">
        <f t="shared" si="3"/>
        <v>1716690</v>
      </c>
      <c r="J16" s="1265">
        <f>H16+I16</f>
        <v>2845685</v>
      </c>
      <c r="K16" s="323"/>
      <c r="L16" s="29"/>
      <c r="M16" s="265" t="s">
        <v>424</v>
      </c>
      <c r="N16" s="267">
        <v>39148</v>
      </c>
    </row>
    <row r="17" spans="1:14" ht="26.25" customHeight="1">
      <c r="A17" s="223" t="s">
        <v>106</v>
      </c>
      <c r="B17" s="130">
        <v>1076000</v>
      </c>
      <c r="C17" s="27">
        <v>851000</v>
      </c>
      <c r="D17" s="314">
        <f t="shared" si="1"/>
        <v>1927000</v>
      </c>
      <c r="E17" s="130">
        <v>657832</v>
      </c>
      <c r="F17" s="27">
        <v>519761</v>
      </c>
      <c r="G17" s="314">
        <f t="shared" si="2"/>
        <v>1177593</v>
      </c>
      <c r="H17" s="1263">
        <f>B17-E17</f>
        <v>418168</v>
      </c>
      <c r="I17" s="1264">
        <f t="shared" si="3"/>
        <v>331239</v>
      </c>
      <c r="J17" s="1265">
        <f t="shared" si="0"/>
        <v>749407</v>
      </c>
      <c r="K17" s="323"/>
      <c r="L17" s="29"/>
      <c r="M17" s="265" t="s">
        <v>423</v>
      </c>
      <c r="N17" s="267">
        <v>39148</v>
      </c>
    </row>
    <row r="18" spans="1:14" ht="42" customHeight="1">
      <c r="A18" s="223" t="s">
        <v>107</v>
      </c>
      <c r="B18" s="130">
        <v>4085000</v>
      </c>
      <c r="C18" s="27">
        <v>3228000</v>
      </c>
      <c r="D18" s="314">
        <f t="shared" si="1"/>
        <v>7313000</v>
      </c>
      <c r="E18" s="130">
        <v>697323</v>
      </c>
      <c r="F18" s="27">
        <v>550968</v>
      </c>
      <c r="G18" s="314">
        <f t="shared" si="2"/>
        <v>1248291</v>
      </c>
      <c r="H18" s="1263">
        <f>B18-E18</f>
        <v>3387677</v>
      </c>
      <c r="I18" s="1264">
        <f t="shared" si="3"/>
        <v>2677032</v>
      </c>
      <c r="J18" s="1265">
        <f>H18+I18</f>
        <v>6064709</v>
      </c>
      <c r="K18" s="323"/>
      <c r="L18" s="29"/>
      <c r="M18" s="395" t="s">
        <v>661</v>
      </c>
      <c r="N18" s="398">
        <v>40639</v>
      </c>
    </row>
    <row r="19" spans="1:14" ht="27.75" customHeight="1">
      <c r="A19" s="543" t="s">
        <v>108</v>
      </c>
      <c r="B19" s="226">
        <f>SUM(B12:B18)</f>
        <v>7929000</v>
      </c>
      <c r="C19" s="38">
        <f aca="true" t="shared" si="4" ref="C19:J19">SUM(C12:C18)</f>
        <v>14959000</v>
      </c>
      <c r="D19" s="241">
        <f t="shared" si="4"/>
        <v>22888000</v>
      </c>
      <c r="E19" s="226">
        <f t="shared" si="4"/>
        <v>2994160</v>
      </c>
      <c r="F19" s="38">
        <f t="shared" si="4"/>
        <v>4120676</v>
      </c>
      <c r="G19" s="241">
        <f t="shared" si="4"/>
        <v>7114836</v>
      </c>
      <c r="H19" s="1266">
        <f t="shared" si="4"/>
        <v>4934840</v>
      </c>
      <c r="I19" s="1267">
        <f t="shared" si="4"/>
        <v>10838324</v>
      </c>
      <c r="J19" s="1268">
        <f t="shared" si="4"/>
        <v>15773164</v>
      </c>
      <c r="K19" s="135">
        <f>SUM(K12:K18)</f>
        <v>304080</v>
      </c>
      <c r="L19" s="38">
        <f>SUM(L12:L18)</f>
        <v>0</v>
      </c>
      <c r="M19" s="265"/>
      <c r="N19" s="267"/>
    </row>
    <row r="20" spans="1:14" ht="19.5" customHeight="1">
      <c r="A20" s="223" t="s">
        <v>109</v>
      </c>
      <c r="B20" s="441">
        <v>6866000</v>
      </c>
      <c r="C20" s="27">
        <v>5014000</v>
      </c>
      <c r="D20" s="314">
        <f t="shared" si="1"/>
        <v>11880000</v>
      </c>
      <c r="E20" s="130">
        <v>2281778</v>
      </c>
      <c r="F20" s="27">
        <v>2011360</v>
      </c>
      <c r="G20" s="314">
        <f t="shared" si="2"/>
        <v>4293138</v>
      </c>
      <c r="H20" s="1269">
        <f aca="true" t="shared" si="5" ref="H20:I28">B20-E20</f>
        <v>4584222</v>
      </c>
      <c r="I20" s="1269">
        <f t="shared" si="5"/>
        <v>3002640</v>
      </c>
      <c r="J20" s="1269">
        <f aca="true" t="shared" si="6" ref="J20:J28">H20+I20</f>
        <v>7586862</v>
      </c>
      <c r="K20" s="323"/>
      <c r="L20" s="29"/>
      <c r="M20" s="265" t="s">
        <v>422</v>
      </c>
      <c r="N20" s="267">
        <v>39148</v>
      </c>
    </row>
    <row r="21" spans="1:14" ht="19.5" customHeight="1">
      <c r="A21" s="223" t="s">
        <v>110</v>
      </c>
      <c r="B21" s="441">
        <v>3846000</v>
      </c>
      <c r="C21" s="27">
        <v>3039000</v>
      </c>
      <c r="D21" s="314">
        <f t="shared" si="1"/>
        <v>6885000</v>
      </c>
      <c r="E21" s="130">
        <v>3098496</v>
      </c>
      <c r="F21" s="27">
        <v>3310912</v>
      </c>
      <c r="G21" s="314">
        <f t="shared" si="2"/>
        <v>6409408</v>
      </c>
      <c r="H21" s="1269">
        <f t="shared" si="5"/>
        <v>747504</v>
      </c>
      <c r="I21" s="1269">
        <f t="shared" si="5"/>
        <v>-271912</v>
      </c>
      <c r="J21" s="1269">
        <f t="shared" si="6"/>
        <v>475592</v>
      </c>
      <c r="K21" s="323"/>
      <c r="L21" s="29"/>
      <c r="M21" s="265" t="s">
        <v>318</v>
      </c>
      <c r="N21" s="267">
        <v>38902</v>
      </c>
    </row>
    <row r="22" spans="1:14" ht="19.5" customHeight="1">
      <c r="A22" s="223" t="s">
        <v>140</v>
      </c>
      <c r="B22" s="441">
        <v>3987000</v>
      </c>
      <c r="C22" s="27">
        <v>3168000</v>
      </c>
      <c r="D22" s="314">
        <f>B22+C22</f>
        <v>7155000</v>
      </c>
      <c r="E22" s="130">
        <v>3911735</v>
      </c>
      <c r="F22" s="27">
        <v>3492000</v>
      </c>
      <c r="G22" s="314">
        <f>E22+F22</f>
        <v>7403735</v>
      </c>
      <c r="H22" s="1269">
        <f t="shared" si="5"/>
        <v>75265</v>
      </c>
      <c r="I22" s="1269">
        <f t="shared" si="5"/>
        <v>-324000</v>
      </c>
      <c r="J22" s="1269">
        <f t="shared" si="6"/>
        <v>-248735</v>
      </c>
      <c r="K22" s="323"/>
      <c r="L22" s="29"/>
      <c r="M22" s="265" t="s">
        <v>916</v>
      </c>
      <c r="N22" s="267">
        <v>40604</v>
      </c>
    </row>
    <row r="23" spans="1:14" ht="19.5" customHeight="1">
      <c r="A23" s="223" t="s">
        <v>141</v>
      </c>
      <c r="B23" s="441">
        <v>4768000</v>
      </c>
      <c r="C23" s="27">
        <v>5500000</v>
      </c>
      <c r="D23" s="314">
        <f t="shared" si="1"/>
        <v>10268000</v>
      </c>
      <c r="E23" s="130">
        <v>4318874</v>
      </c>
      <c r="F23" s="27">
        <v>4641680</v>
      </c>
      <c r="G23" s="314">
        <f t="shared" si="2"/>
        <v>8960554</v>
      </c>
      <c r="H23" s="1269">
        <f t="shared" si="5"/>
        <v>449126</v>
      </c>
      <c r="I23" s="1269">
        <f t="shared" si="5"/>
        <v>858320</v>
      </c>
      <c r="J23" s="1269">
        <f t="shared" si="6"/>
        <v>1307446</v>
      </c>
      <c r="K23" s="323"/>
      <c r="L23" s="29"/>
      <c r="M23" s="265" t="s">
        <v>320</v>
      </c>
      <c r="N23" s="267">
        <v>38902</v>
      </c>
    </row>
    <row r="24" spans="1:14" ht="22.5" customHeight="1">
      <c r="A24" s="223" t="s">
        <v>348</v>
      </c>
      <c r="B24" s="441">
        <v>6247000</v>
      </c>
      <c r="C24" s="27">
        <v>4255000</v>
      </c>
      <c r="D24" s="314">
        <f t="shared" si="1"/>
        <v>10502000</v>
      </c>
      <c r="E24" s="130">
        <v>5859791</v>
      </c>
      <c r="F24" s="27">
        <v>3886200</v>
      </c>
      <c r="G24" s="314">
        <f t="shared" si="2"/>
        <v>9745991</v>
      </c>
      <c r="H24" s="1269">
        <f t="shared" si="5"/>
        <v>387209</v>
      </c>
      <c r="I24" s="1269">
        <f t="shared" si="5"/>
        <v>368800</v>
      </c>
      <c r="J24" s="1269">
        <f t="shared" si="6"/>
        <v>756009</v>
      </c>
      <c r="K24" s="323"/>
      <c r="L24" s="29"/>
      <c r="M24" s="265" t="s">
        <v>899</v>
      </c>
      <c r="N24" s="267">
        <v>40878</v>
      </c>
    </row>
    <row r="25" spans="1:14" ht="24.75" customHeight="1">
      <c r="A25" s="223" t="s">
        <v>356</v>
      </c>
      <c r="B25" s="441">
        <v>5457833</v>
      </c>
      <c r="C25" s="27">
        <v>4551457</v>
      </c>
      <c r="D25" s="314">
        <f t="shared" si="1"/>
        <v>10009290</v>
      </c>
      <c r="E25" s="130">
        <v>2899237</v>
      </c>
      <c r="F25" s="27">
        <v>2577548</v>
      </c>
      <c r="G25" s="314">
        <f t="shared" si="2"/>
        <v>5476785</v>
      </c>
      <c r="H25" s="1269">
        <f t="shared" si="5"/>
        <v>2558596</v>
      </c>
      <c r="I25" s="1269">
        <f t="shared" si="5"/>
        <v>1973909</v>
      </c>
      <c r="J25" s="1269">
        <f t="shared" si="6"/>
        <v>4532505</v>
      </c>
      <c r="K25" s="323"/>
      <c r="L25" s="29"/>
      <c r="M25" s="265" t="s">
        <v>900</v>
      </c>
      <c r="N25" s="267">
        <v>40430</v>
      </c>
    </row>
    <row r="26" spans="1:14" ht="25.5" customHeight="1">
      <c r="A26" s="223" t="s">
        <v>357</v>
      </c>
      <c r="B26" s="441">
        <v>2050957</v>
      </c>
      <c r="C26" s="27">
        <v>2581266</v>
      </c>
      <c r="D26" s="314">
        <f t="shared" si="1"/>
        <v>4632223</v>
      </c>
      <c r="E26" s="130">
        <v>6654796</v>
      </c>
      <c r="F26" s="27">
        <v>2755050</v>
      </c>
      <c r="G26" s="314">
        <f t="shared" si="2"/>
        <v>9409846</v>
      </c>
      <c r="H26" s="1269">
        <f t="shared" si="5"/>
        <v>-4603839</v>
      </c>
      <c r="I26" s="1269">
        <f t="shared" si="5"/>
        <v>-173784</v>
      </c>
      <c r="J26" s="1269">
        <f t="shared" si="6"/>
        <v>-4777623</v>
      </c>
      <c r="K26" s="323"/>
      <c r="L26" s="29"/>
      <c r="M26" s="265" t="s">
        <v>901</v>
      </c>
      <c r="N26" s="267">
        <v>40878</v>
      </c>
    </row>
    <row r="27" spans="1:14" ht="19.5" customHeight="1">
      <c r="A27" s="223" t="s">
        <v>384</v>
      </c>
      <c r="B27" s="441">
        <v>11817917</v>
      </c>
      <c r="C27" s="27">
        <v>0</v>
      </c>
      <c r="D27" s="314">
        <f t="shared" si="1"/>
        <v>11817917</v>
      </c>
      <c r="E27" s="130">
        <v>9585628</v>
      </c>
      <c r="F27" s="27">
        <v>0</v>
      </c>
      <c r="G27" s="314">
        <f t="shared" si="2"/>
        <v>9585628</v>
      </c>
      <c r="H27" s="1269">
        <f t="shared" si="5"/>
        <v>2232289</v>
      </c>
      <c r="I27" s="1269">
        <f t="shared" si="5"/>
        <v>0</v>
      </c>
      <c r="J27" s="1269">
        <f t="shared" si="6"/>
        <v>2232289</v>
      </c>
      <c r="K27" s="323"/>
      <c r="L27" s="29"/>
      <c r="M27" s="265" t="s">
        <v>533</v>
      </c>
      <c r="N27" s="267">
        <v>40430</v>
      </c>
    </row>
    <row r="28" spans="1:14" ht="26.25" customHeight="1">
      <c r="A28" s="223" t="s">
        <v>606</v>
      </c>
      <c r="B28" s="441">
        <v>15483861</v>
      </c>
      <c r="C28" s="27">
        <v>0</v>
      </c>
      <c r="D28" s="314">
        <f t="shared" si="1"/>
        <v>15483861</v>
      </c>
      <c r="E28" s="130">
        <v>14243642</v>
      </c>
      <c r="F28" s="27">
        <v>0</v>
      </c>
      <c r="G28" s="314">
        <f t="shared" si="2"/>
        <v>14243642</v>
      </c>
      <c r="H28" s="1269">
        <f t="shared" si="5"/>
        <v>1240219</v>
      </c>
      <c r="I28" s="1269">
        <f t="shared" si="5"/>
        <v>0</v>
      </c>
      <c r="J28" s="1269">
        <f t="shared" si="6"/>
        <v>1240219</v>
      </c>
      <c r="K28" s="323"/>
      <c r="L28" s="29"/>
      <c r="M28" s="265" t="s">
        <v>902</v>
      </c>
      <c r="N28" s="267">
        <v>40878</v>
      </c>
    </row>
    <row r="29" spans="1:14" ht="26.25" customHeight="1">
      <c r="A29" s="945" t="s">
        <v>108</v>
      </c>
      <c r="B29" s="946">
        <f>SUM(B20:B28)</f>
        <v>60524568</v>
      </c>
      <c r="C29" s="946">
        <f aca="true" t="shared" si="7" ref="C29:J29">SUM(C20:C28)</f>
        <v>28108723</v>
      </c>
      <c r="D29" s="946">
        <f t="shared" si="7"/>
        <v>88633291</v>
      </c>
      <c r="E29" s="946">
        <f t="shared" si="7"/>
        <v>52853977</v>
      </c>
      <c r="F29" s="946">
        <f t="shared" si="7"/>
        <v>22674750</v>
      </c>
      <c r="G29" s="946">
        <f t="shared" si="7"/>
        <v>75528727</v>
      </c>
      <c r="H29" s="1270">
        <f t="shared" si="7"/>
        <v>7670591</v>
      </c>
      <c r="I29" s="1270">
        <f t="shared" si="7"/>
        <v>5433973</v>
      </c>
      <c r="J29" s="1270">
        <f t="shared" si="7"/>
        <v>13104564</v>
      </c>
      <c r="K29" s="343"/>
      <c r="L29" s="142"/>
      <c r="M29" s="943"/>
      <c r="N29" s="944"/>
    </row>
    <row r="30" spans="1:14" ht="20.25" customHeight="1" thickBot="1">
      <c r="A30" s="331" t="s">
        <v>100</v>
      </c>
      <c r="B30" s="433">
        <f>SUM(B20:B28)</f>
        <v>60524568</v>
      </c>
      <c r="C30" s="433">
        <f aca="true" t="shared" si="8" ref="C30:J30">SUM(C20:C28)</f>
        <v>28108723</v>
      </c>
      <c r="D30" s="433">
        <f t="shared" si="8"/>
        <v>88633291</v>
      </c>
      <c r="E30" s="433">
        <f t="shared" si="8"/>
        <v>52853977</v>
      </c>
      <c r="F30" s="433">
        <f t="shared" si="8"/>
        <v>22674750</v>
      </c>
      <c r="G30" s="433">
        <f t="shared" si="8"/>
        <v>75528727</v>
      </c>
      <c r="H30" s="1271">
        <f t="shared" si="8"/>
        <v>7670591</v>
      </c>
      <c r="I30" s="1271">
        <f t="shared" si="8"/>
        <v>5433973</v>
      </c>
      <c r="J30" s="1271">
        <f t="shared" si="8"/>
        <v>13104564</v>
      </c>
      <c r="K30" s="544">
        <v>0</v>
      </c>
      <c r="L30" s="399">
        <f>SUM(L19:L28)</f>
        <v>0</v>
      </c>
      <c r="M30" s="399"/>
      <c r="N30" s="400"/>
    </row>
    <row r="31" spans="1:14" ht="15">
      <c r="A31" s="45"/>
      <c r="B31" s="46"/>
      <c r="C31" s="46"/>
      <c r="D31" s="46"/>
      <c r="E31" s="46"/>
      <c r="F31" s="46"/>
      <c r="G31" s="46"/>
      <c r="H31" s="1272"/>
      <c r="I31" s="1272"/>
      <c r="J31" s="1273"/>
      <c r="K31" s="46"/>
      <c r="L31" s="46"/>
      <c r="M31" s="46"/>
      <c r="N31" s="46"/>
    </row>
    <row r="32" spans="1:14" s="459" customFormat="1" ht="15.75">
      <c r="A32" s="463"/>
      <c r="B32" s="541" t="s">
        <v>847</v>
      </c>
      <c r="C32" s="541"/>
      <c r="D32" s="541"/>
      <c r="E32" s="541"/>
      <c r="F32" s="461"/>
      <c r="G32" s="461"/>
      <c r="H32" s="1274"/>
      <c r="I32" s="1274"/>
      <c r="J32" s="1275"/>
      <c r="K32" s="464"/>
      <c r="L32" s="464"/>
      <c r="M32" s="464"/>
      <c r="N32" s="464"/>
    </row>
    <row r="33" spans="1:14" ht="15">
      <c r="A33" s="45"/>
      <c r="B33" s="311" t="s">
        <v>897</v>
      </c>
      <c r="C33" s="311"/>
      <c r="D33" s="311"/>
      <c r="E33" s="311"/>
      <c r="F33" s="311"/>
      <c r="G33" s="48"/>
      <c r="H33" s="1272"/>
      <c r="I33" s="1272"/>
      <c r="J33" s="1273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272"/>
      <c r="I34" s="1272"/>
      <c r="J34" s="1273"/>
      <c r="K34" s="46"/>
      <c r="L34" s="46"/>
      <c r="M34" s="46"/>
      <c r="N34" s="46"/>
    </row>
    <row r="35" spans="2:14" ht="15">
      <c r="B35" s="637" t="s">
        <v>111</v>
      </c>
      <c r="C35" s="639" t="s">
        <v>785</v>
      </c>
      <c r="D35" s="639"/>
      <c r="E35" s="638"/>
      <c r="F35" s="638"/>
      <c r="G35" s="461"/>
      <c r="H35" s="1276"/>
      <c r="I35" s="1277" t="s">
        <v>112</v>
      </c>
      <c r="J35" s="1278" t="s">
        <v>846</v>
      </c>
      <c r="K35" s="49"/>
      <c r="L35" s="358"/>
      <c r="M35" s="358"/>
      <c r="N35" s="358"/>
    </row>
    <row r="36" spans="2:14" ht="15">
      <c r="B36" s="637" t="s">
        <v>898</v>
      </c>
      <c r="C36" s="638"/>
      <c r="D36" s="638"/>
      <c r="E36" s="638"/>
      <c r="F36" s="638"/>
      <c r="G36" s="461"/>
      <c r="H36" s="1279"/>
      <c r="I36" s="1279"/>
      <c r="J36" s="1278" t="s">
        <v>786</v>
      </c>
      <c r="K36" s="49"/>
      <c r="L36" s="60"/>
      <c r="M36" s="358"/>
      <c r="N36" s="358"/>
    </row>
    <row r="37" spans="2:14" ht="15">
      <c r="B37" s="640" t="s">
        <v>917</v>
      </c>
      <c r="C37" s="461"/>
      <c r="D37" s="461"/>
      <c r="E37" s="461"/>
      <c r="F37" s="461"/>
      <c r="G37" s="461"/>
      <c r="H37" s="1279"/>
      <c r="I37" s="1279"/>
      <c r="J37" s="1279"/>
      <c r="K37" s="49"/>
      <c r="L37" s="60"/>
      <c r="M37" s="49"/>
      <c r="N37" s="49"/>
    </row>
    <row r="38" spans="2:7" ht="12.75">
      <c r="B38" s="67"/>
      <c r="C38" s="67"/>
      <c r="D38" s="67"/>
      <c r="E38" s="188"/>
      <c r="F38" s="67"/>
      <c r="G38" s="67"/>
    </row>
    <row r="39" ht="12.75">
      <c r="E39"/>
    </row>
    <row r="40" ht="12.75">
      <c r="E40"/>
    </row>
  </sheetData>
  <sheetProtection/>
  <mergeCells count="5">
    <mergeCell ref="A10:A11"/>
    <mergeCell ref="K10:L10"/>
    <mergeCell ref="B10:D10"/>
    <mergeCell ref="E10:G10"/>
    <mergeCell ref="H10:J10"/>
  </mergeCells>
  <printOptions horizontalCentered="1" verticalCentered="1"/>
  <pageMargins left="0.4724409448818898" right="0.3937007874015748" top="0.3937007874015748" bottom="0.5511811023622047" header="0" footer="0"/>
  <pageSetup horizontalDpi="600" verticalDpi="600" orientation="landscape" paperSize="5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0">
      <selection activeCell="G6" sqref="G6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4" width="14.28125" style="0" customWidth="1"/>
    <col min="5" max="5" width="16.28125" style="0" customWidth="1"/>
    <col min="6" max="6" width="15.00390625" style="50" customWidth="1"/>
    <col min="7" max="8" width="16.00390625" style="0" customWidth="1"/>
    <col min="9" max="9" width="14.57421875" style="0" customWidth="1"/>
    <col min="10" max="10" width="15.8515625" style="0" customWidth="1"/>
    <col min="11" max="12" width="15.7109375" style="0" customWidth="1"/>
    <col min="13" max="13" width="14.28125" style="53" customWidth="1"/>
    <col min="14" max="14" width="13.7109375" style="0" customWidth="1"/>
    <col min="15" max="15" width="15.140625" style="0" customWidth="1"/>
    <col min="16" max="16" width="14.421875" style="0" customWidth="1"/>
    <col min="17" max="17" width="13.00390625" style="0" customWidth="1"/>
  </cols>
  <sheetData>
    <row r="1" spans="1:17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/>
      <c r="N4" s="1"/>
      <c r="O4" s="1"/>
      <c r="P4" s="1"/>
      <c r="Q4" s="1"/>
    </row>
    <row r="5" ht="12.75">
      <c r="F5"/>
    </row>
    <row r="6" spans="6:17" ht="15.75">
      <c r="F6"/>
      <c r="M6" s="5" t="s">
        <v>196</v>
      </c>
      <c r="N6" s="6" t="s">
        <v>324</v>
      </c>
      <c r="O6" s="115"/>
      <c r="P6" s="115"/>
      <c r="Q6" s="115"/>
    </row>
    <row r="7" spans="6:17" ht="15.75">
      <c r="F7"/>
      <c r="M7" s="7" t="s">
        <v>90</v>
      </c>
      <c r="N7" s="6" t="s">
        <v>339</v>
      </c>
      <c r="O7" s="115"/>
      <c r="P7" s="115"/>
      <c r="Q7" s="115"/>
    </row>
    <row r="8" spans="5:17" ht="15.75">
      <c r="E8">
        <v>11111</v>
      </c>
      <c r="F8"/>
      <c r="M8" s="7" t="s">
        <v>91</v>
      </c>
      <c r="N8" s="6" t="s">
        <v>325</v>
      </c>
      <c r="O8" s="115"/>
      <c r="P8" s="115"/>
      <c r="Q8" s="115"/>
    </row>
    <row r="9" spans="2:17" s="8" customFormat="1" ht="18.75" thickBot="1">
      <c r="B9" s="9"/>
      <c r="C9" s="10"/>
      <c r="D9" s="11"/>
      <c r="E9" s="11"/>
      <c r="F9" s="9"/>
      <c r="G9" s="12"/>
      <c r="H9" s="12"/>
      <c r="I9" s="9"/>
      <c r="J9" s="9"/>
      <c r="K9" s="9"/>
      <c r="L9" s="9"/>
      <c r="M9" s="54"/>
      <c r="N9" s="9"/>
      <c r="O9" s="9"/>
      <c r="P9" s="9"/>
      <c r="Q9" s="9"/>
    </row>
    <row r="10" spans="1:17" ht="19.5" customHeight="1" thickBot="1">
      <c r="A10" s="13" t="s">
        <v>92</v>
      </c>
      <c r="B10" s="14" t="s">
        <v>93</v>
      </c>
      <c r="C10" s="15"/>
      <c r="D10" s="15"/>
      <c r="E10" s="16"/>
      <c r="F10" s="14" t="s">
        <v>94</v>
      </c>
      <c r="G10" s="15"/>
      <c r="H10" s="15"/>
      <c r="I10" s="16"/>
      <c r="J10" s="14" t="s">
        <v>175</v>
      </c>
      <c r="K10" s="15"/>
      <c r="L10" s="15"/>
      <c r="M10" s="55"/>
      <c r="N10" s="17" t="s">
        <v>96</v>
      </c>
      <c r="O10" s="18"/>
      <c r="P10" s="19" t="s">
        <v>97</v>
      </c>
      <c r="Q10" s="20"/>
    </row>
    <row r="11" spans="1:17" ht="19.5" customHeight="1" thickBot="1">
      <c r="A11" s="21"/>
      <c r="B11" s="22" t="s">
        <v>98</v>
      </c>
      <c r="C11" s="23" t="s">
        <v>99</v>
      </c>
      <c r="D11" s="116"/>
      <c r="E11" s="24" t="s">
        <v>100</v>
      </c>
      <c r="F11" s="22" t="s">
        <v>98</v>
      </c>
      <c r="G11" s="23" t="s">
        <v>99</v>
      </c>
      <c r="H11" s="116"/>
      <c r="I11" s="24" t="s">
        <v>100</v>
      </c>
      <c r="J11" s="22" t="s">
        <v>98</v>
      </c>
      <c r="K11" s="23" t="s">
        <v>99</v>
      </c>
      <c r="L11" s="116"/>
      <c r="M11" s="56" t="s">
        <v>100</v>
      </c>
      <c r="N11" s="25" t="s">
        <v>98</v>
      </c>
      <c r="O11" s="25" t="s">
        <v>99</v>
      </c>
      <c r="P11" s="25" t="s">
        <v>101</v>
      </c>
      <c r="Q11" s="24" t="s">
        <v>102</v>
      </c>
    </row>
    <row r="12" spans="1:17" s="32" customFormat="1" ht="19.5" customHeight="1">
      <c r="A12" s="26" t="s">
        <v>103</v>
      </c>
      <c r="B12" s="27">
        <v>0</v>
      </c>
      <c r="C12" s="27">
        <v>0</v>
      </c>
      <c r="D12" s="27"/>
      <c r="E12" s="27">
        <f aca="true" t="shared" si="0" ref="E12:E18">B12+C12</f>
        <v>0</v>
      </c>
      <c r="F12" s="27">
        <v>0</v>
      </c>
      <c r="G12" s="27">
        <v>0</v>
      </c>
      <c r="H12" s="27"/>
      <c r="I12" s="27">
        <f>+F12+G12</f>
        <v>0</v>
      </c>
      <c r="J12" s="28">
        <f aca="true" t="shared" si="1" ref="J12:K18">B12-F12</f>
        <v>0</v>
      </c>
      <c r="K12" s="28">
        <f t="shared" si="1"/>
        <v>0</v>
      </c>
      <c r="L12" s="28"/>
      <c r="M12" s="39">
        <f aca="true" t="shared" si="2" ref="M12:M17">J12+K12</f>
        <v>0</v>
      </c>
      <c r="N12" s="29"/>
      <c r="O12" s="29"/>
      <c r="P12" s="34" t="s">
        <v>327</v>
      </c>
      <c r="Q12" s="31">
        <v>39217</v>
      </c>
    </row>
    <row r="13" spans="1:17" s="32" customFormat="1" ht="19.5" customHeight="1">
      <c r="A13" s="33" t="s">
        <v>104</v>
      </c>
      <c r="B13" s="27">
        <v>0</v>
      </c>
      <c r="C13" s="27">
        <v>0</v>
      </c>
      <c r="D13" s="27"/>
      <c r="E13" s="27">
        <f t="shared" si="0"/>
        <v>0</v>
      </c>
      <c r="F13" s="27">
        <v>0</v>
      </c>
      <c r="G13" s="27">
        <v>0</v>
      </c>
      <c r="H13" s="27"/>
      <c r="I13" s="27">
        <f aca="true" t="shared" si="3" ref="I13:I23">F13+G13</f>
        <v>0</v>
      </c>
      <c r="J13" s="28">
        <f t="shared" si="1"/>
        <v>0</v>
      </c>
      <c r="K13" s="28">
        <f t="shared" si="1"/>
        <v>0</v>
      </c>
      <c r="L13" s="28"/>
      <c r="M13" s="39">
        <f t="shared" si="2"/>
        <v>0</v>
      </c>
      <c r="N13" s="29"/>
      <c r="O13" s="29"/>
      <c r="P13" s="34" t="s">
        <v>328</v>
      </c>
      <c r="Q13" s="31">
        <v>39217</v>
      </c>
    </row>
    <row r="14" spans="1:17" s="32" customFormat="1" ht="26.25" customHeight="1">
      <c r="A14" s="33" t="s">
        <v>105</v>
      </c>
      <c r="B14" s="27">
        <v>0</v>
      </c>
      <c r="C14" s="27">
        <v>0</v>
      </c>
      <c r="D14" s="27"/>
      <c r="E14" s="27">
        <f t="shared" si="0"/>
        <v>0</v>
      </c>
      <c r="F14" s="27">
        <v>0</v>
      </c>
      <c r="G14" s="27">
        <v>0</v>
      </c>
      <c r="H14" s="27"/>
      <c r="I14" s="27">
        <f t="shared" si="3"/>
        <v>0</v>
      </c>
      <c r="J14" s="28">
        <f t="shared" si="1"/>
        <v>0</v>
      </c>
      <c r="K14" s="28">
        <f t="shared" si="1"/>
        <v>0</v>
      </c>
      <c r="L14" s="28"/>
      <c r="M14" s="39">
        <f t="shared" si="2"/>
        <v>0</v>
      </c>
      <c r="N14" s="29">
        <v>46440</v>
      </c>
      <c r="O14" s="29">
        <v>49769</v>
      </c>
      <c r="P14" s="2195" t="s">
        <v>340</v>
      </c>
      <c r="Q14" s="2196"/>
    </row>
    <row r="15" spans="1:17" s="32" customFormat="1" ht="19.5" customHeight="1">
      <c r="A15" s="33">
        <v>1.998</v>
      </c>
      <c r="B15" s="27">
        <v>3654000</v>
      </c>
      <c r="C15" s="27">
        <v>2887000</v>
      </c>
      <c r="D15" s="27"/>
      <c r="E15" s="27">
        <f t="shared" si="0"/>
        <v>6541000</v>
      </c>
      <c r="F15" s="27">
        <v>1352046</v>
      </c>
      <c r="G15" s="27">
        <v>1009244</v>
      </c>
      <c r="H15" s="27"/>
      <c r="I15" s="27">
        <f>+F15+G15</f>
        <v>2361290</v>
      </c>
      <c r="J15" s="28">
        <f t="shared" si="1"/>
        <v>2301954</v>
      </c>
      <c r="K15" s="28">
        <f t="shared" si="1"/>
        <v>1877756</v>
      </c>
      <c r="L15" s="28"/>
      <c r="M15" s="39">
        <f>J15+K15</f>
        <v>4179710</v>
      </c>
      <c r="N15" s="29"/>
      <c r="O15" s="29"/>
      <c r="P15" s="30" t="s">
        <v>329</v>
      </c>
      <c r="Q15" s="31">
        <v>39217</v>
      </c>
    </row>
    <row r="16" spans="1:17" s="32" customFormat="1" ht="26.25" customHeight="1">
      <c r="A16" s="33">
        <v>1.999</v>
      </c>
      <c r="B16" s="27">
        <v>4875000</v>
      </c>
      <c r="C16" s="27">
        <v>2257000</v>
      </c>
      <c r="D16" s="27"/>
      <c r="E16" s="27">
        <f t="shared" si="0"/>
        <v>7132000</v>
      </c>
      <c r="F16" s="27">
        <v>4835490</v>
      </c>
      <c r="G16" s="27">
        <v>2404420</v>
      </c>
      <c r="H16" s="27"/>
      <c r="I16" s="27">
        <f>+F16+G16</f>
        <v>7239910</v>
      </c>
      <c r="J16" s="28">
        <f t="shared" si="1"/>
        <v>39510</v>
      </c>
      <c r="K16" s="28">
        <f t="shared" si="1"/>
        <v>-147420</v>
      </c>
      <c r="L16" s="28"/>
      <c r="M16" s="39">
        <f>J16+K16</f>
        <v>-107910</v>
      </c>
      <c r="N16" s="29"/>
      <c r="O16" s="29"/>
      <c r="P16" s="2195" t="s">
        <v>331</v>
      </c>
      <c r="Q16" s="2196"/>
    </row>
    <row r="17" spans="1:17" ht="19.5" customHeight="1">
      <c r="A17" s="35" t="s">
        <v>106</v>
      </c>
      <c r="B17" s="27">
        <v>2857000</v>
      </c>
      <c r="C17" s="27">
        <v>662000</v>
      </c>
      <c r="D17" s="27"/>
      <c r="E17" s="27">
        <f t="shared" si="0"/>
        <v>3519000</v>
      </c>
      <c r="F17" s="27">
        <v>4225221</v>
      </c>
      <c r="G17" s="27">
        <v>608814</v>
      </c>
      <c r="H17" s="27"/>
      <c r="I17" s="27">
        <f t="shared" si="3"/>
        <v>4834035</v>
      </c>
      <c r="J17" s="28">
        <f t="shared" si="1"/>
        <v>-1368221</v>
      </c>
      <c r="K17" s="28">
        <f t="shared" si="1"/>
        <v>53186</v>
      </c>
      <c r="L17" s="28"/>
      <c r="M17" s="39">
        <f t="shared" si="2"/>
        <v>-1315035</v>
      </c>
      <c r="N17" s="29"/>
      <c r="O17" s="29"/>
      <c r="P17" s="34"/>
      <c r="Q17" s="31"/>
    </row>
    <row r="18" spans="1:17" ht="26.25" customHeight="1">
      <c r="A18" s="35" t="s">
        <v>107</v>
      </c>
      <c r="B18" s="27">
        <v>6398000</v>
      </c>
      <c r="C18" s="27">
        <v>1266000</v>
      </c>
      <c r="D18" s="27"/>
      <c r="E18" s="27">
        <f t="shared" si="0"/>
        <v>7664000</v>
      </c>
      <c r="F18" s="27">
        <v>2201162</v>
      </c>
      <c r="G18" s="27">
        <v>1222652</v>
      </c>
      <c r="H18" s="27"/>
      <c r="I18" s="27">
        <f t="shared" si="3"/>
        <v>3423814</v>
      </c>
      <c r="J18" s="28">
        <f t="shared" si="1"/>
        <v>4196838</v>
      </c>
      <c r="K18" s="28">
        <f t="shared" si="1"/>
        <v>43348</v>
      </c>
      <c r="L18" s="28"/>
      <c r="M18" s="39">
        <f>J18+K18</f>
        <v>4240186</v>
      </c>
      <c r="N18" s="29"/>
      <c r="O18" s="29"/>
      <c r="P18" s="2195" t="s">
        <v>332</v>
      </c>
      <c r="Q18" s="2196"/>
    </row>
    <row r="19" spans="1:17" ht="19.5" customHeight="1">
      <c r="A19" s="37" t="s">
        <v>108</v>
      </c>
      <c r="B19" s="38">
        <f>SUM(B12:B18)</f>
        <v>17784000</v>
      </c>
      <c r="C19" s="38">
        <f aca="true" t="shared" si="4" ref="C19:M19">SUM(C12:C18)</f>
        <v>7072000</v>
      </c>
      <c r="D19" s="38"/>
      <c r="E19" s="38">
        <f t="shared" si="4"/>
        <v>24856000</v>
      </c>
      <c r="F19" s="38">
        <f t="shared" si="4"/>
        <v>12613919</v>
      </c>
      <c r="G19" s="38">
        <f t="shared" si="4"/>
        <v>5245130</v>
      </c>
      <c r="H19" s="38"/>
      <c r="I19" s="38">
        <f t="shared" si="4"/>
        <v>17859049</v>
      </c>
      <c r="J19" s="38">
        <f t="shared" si="4"/>
        <v>5170081</v>
      </c>
      <c r="K19" s="38">
        <f t="shared" si="4"/>
        <v>1826870</v>
      </c>
      <c r="L19" s="38"/>
      <c r="M19" s="57">
        <f t="shared" si="4"/>
        <v>6996951</v>
      </c>
      <c r="N19" s="38">
        <f>SUM(N12:N18)</f>
        <v>46440</v>
      </c>
      <c r="O19" s="38">
        <f>SUM(O12:O18)</f>
        <v>49769</v>
      </c>
      <c r="P19" s="34"/>
      <c r="Q19" s="36"/>
    </row>
    <row r="20" spans="1:17" ht="19.5" customHeight="1">
      <c r="A20" s="35" t="s">
        <v>109</v>
      </c>
      <c r="B20" s="27">
        <v>4322000</v>
      </c>
      <c r="C20" s="27">
        <v>3415000</v>
      </c>
      <c r="D20" s="27"/>
      <c r="E20" s="27">
        <f>B20+C20</f>
        <v>7737000</v>
      </c>
      <c r="F20" s="27">
        <v>3374759</v>
      </c>
      <c r="G20" s="27">
        <v>3008444</v>
      </c>
      <c r="H20" s="27"/>
      <c r="I20" s="27">
        <f t="shared" si="3"/>
        <v>6383203</v>
      </c>
      <c r="J20" s="28">
        <f aca="true" t="shared" si="5" ref="J20:K23">B20-F20</f>
        <v>947241</v>
      </c>
      <c r="K20" s="28">
        <f t="shared" si="5"/>
        <v>406556</v>
      </c>
      <c r="L20" s="28"/>
      <c r="M20" s="39">
        <f>J20+K20</f>
        <v>1353797</v>
      </c>
      <c r="N20" s="29"/>
      <c r="O20" s="29"/>
      <c r="P20" s="30" t="s">
        <v>333</v>
      </c>
      <c r="Q20" s="31">
        <v>39289</v>
      </c>
    </row>
    <row r="21" spans="1:17" ht="19.5" customHeight="1">
      <c r="A21" s="35" t="s">
        <v>110</v>
      </c>
      <c r="B21" s="27">
        <v>1849000</v>
      </c>
      <c r="C21" s="27">
        <v>1461000</v>
      </c>
      <c r="D21" s="27"/>
      <c r="E21" s="27">
        <f>B21+C21</f>
        <v>3310000</v>
      </c>
      <c r="F21" s="27">
        <v>1614410</v>
      </c>
      <c r="G21" s="27">
        <v>1275573</v>
      </c>
      <c r="H21" s="27"/>
      <c r="I21" s="27">
        <f t="shared" si="3"/>
        <v>2889983</v>
      </c>
      <c r="J21" s="39">
        <f t="shared" si="5"/>
        <v>234590</v>
      </c>
      <c r="K21" s="28">
        <f t="shared" si="5"/>
        <v>185427</v>
      </c>
      <c r="L21" s="28"/>
      <c r="M21" s="39">
        <f>J21+K21</f>
        <v>420017</v>
      </c>
      <c r="N21" s="29"/>
      <c r="O21" s="29"/>
      <c r="P21" s="30" t="s">
        <v>334</v>
      </c>
      <c r="Q21" s="31">
        <v>39289</v>
      </c>
    </row>
    <row r="22" spans="1:17" ht="19.5" customHeight="1">
      <c r="A22" s="65" t="s">
        <v>140</v>
      </c>
      <c r="B22" s="27">
        <v>3694000</v>
      </c>
      <c r="C22" s="27">
        <v>2717000</v>
      </c>
      <c r="D22" s="27"/>
      <c r="E22" s="27">
        <f>B22+C22</f>
        <v>6411000</v>
      </c>
      <c r="F22" s="27">
        <v>4350881</v>
      </c>
      <c r="G22" s="27">
        <v>3211654</v>
      </c>
      <c r="H22" s="27"/>
      <c r="I22" s="27">
        <f>F22+G22</f>
        <v>7562535</v>
      </c>
      <c r="J22" s="39">
        <f t="shared" si="5"/>
        <v>-656881</v>
      </c>
      <c r="K22" s="28">
        <f t="shared" si="5"/>
        <v>-494654</v>
      </c>
      <c r="L22" s="28"/>
      <c r="M22" s="39">
        <f>J22+K22</f>
        <v>-1151535</v>
      </c>
      <c r="N22" s="29"/>
      <c r="O22" s="29"/>
      <c r="P22" s="30" t="s">
        <v>335</v>
      </c>
      <c r="Q22" s="31">
        <v>39289</v>
      </c>
    </row>
    <row r="23" spans="1:17" ht="19.5" customHeight="1" thickBot="1">
      <c r="A23" s="65" t="s">
        <v>141</v>
      </c>
      <c r="B23" s="27">
        <v>5595000</v>
      </c>
      <c r="C23" s="27">
        <v>3316000</v>
      </c>
      <c r="D23" s="27"/>
      <c r="E23" s="27">
        <f>B23+C23</f>
        <v>8911000</v>
      </c>
      <c r="F23" s="27">
        <v>8908047</v>
      </c>
      <c r="G23" s="27">
        <v>4521640</v>
      </c>
      <c r="H23" s="27"/>
      <c r="I23" s="27">
        <f t="shared" si="3"/>
        <v>13429687</v>
      </c>
      <c r="J23" s="39">
        <f t="shared" si="5"/>
        <v>-3313047</v>
      </c>
      <c r="K23" s="28">
        <f t="shared" si="5"/>
        <v>-1205640</v>
      </c>
      <c r="L23" s="28"/>
      <c r="M23" s="39">
        <f>J23+K23</f>
        <v>-4518687</v>
      </c>
      <c r="N23" s="29"/>
      <c r="O23" s="29"/>
      <c r="P23" s="34" t="s">
        <v>330</v>
      </c>
      <c r="Q23" s="31">
        <v>39217</v>
      </c>
    </row>
    <row r="24" spans="1:17" ht="20.25" customHeight="1" thickBot="1">
      <c r="A24" s="42" t="s">
        <v>100</v>
      </c>
      <c r="B24" s="43">
        <f>SUM(B19:B23)</f>
        <v>33244000</v>
      </c>
      <c r="C24" s="43">
        <f aca="true" t="shared" si="6" ref="C24:O24">SUM(C19:C23)</f>
        <v>17981000</v>
      </c>
      <c r="D24" s="43"/>
      <c r="E24" s="43">
        <f t="shared" si="6"/>
        <v>51225000</v>
      </c>
      <c r="F24" s="43">
        <f t="shared" si="6"/>
        <v>30862016</v>
      </c>
      <c r="G24" s="43">
        <f t="shared" si="6"/>
        <v>17262441</v>
      </c>
      <c r="H24" s="43"/>
      <c r="I24" s="43">
        <f t="shared" si="6"/>
        <v>48124457</v>
      </c>
      <c r="J24" s="43">
        <f t="shared" si="6"/>
        <v>2381984</v>
      </c>
      <c r="K24" s="43">
        <f t="shared" si="6"/>
        <v>718559</v>
      </c>
      <c r="L24" s="43"/>
      <c r="M24" s="43">
        <f t="shared" si="6"/>
        <v>3100543</v>
      </c>
      <c r="N24" s="43">
        <f t="shared" si="6"/>
        <v>46440</v>
      </c>
      <c r="O24" s="43">
        <f t="shared" si="6"/>
        <v>49769</v>
      </c>
      <c r="P24" s="43"/>
      <c r="Q24" s="44"/>
    </row>
    <row r="25" spans="1:17" ht="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9"/>
      <c r="N25" s="46"/>
      <c r="O25" s="46"/>
      <c r="P25" s="46"/>
      <c r="Q25" s="46"/>
    </row>
    <row r="26" spans="1:17" ht="1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9"/>
      <c r="N26" s="46"/>
      <c r="O26" s="46"/>
      <c r="P26" s="46"/>
      <c r="Q26" s="46"/>
    </row>
    <row r="27" spans="1:17" ht="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59"/>
      <c r="N27" s="46"/>
      <c r="O27" s="46"/>
      <c r="P27" s="46"/>
      <c r="Q27" s="46"/>
    </row>
    <row r="28" spans="1:17" ht="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59"/>
      <c r="N28" s="46"/>
      <c r="O28" s="46"/>
      <c r="P28" s="46"/>
      <c r="Q28" s="46"/>
    </row>
    <row r="29" spans="1:17" ht="15">
      <c r="A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59"/>
      <c r="N29" s="46"/>
      <c r="O29" s="46"/>
      <c r="P29" s="46"/>
      <c r="Q29" s="46"/>
    </row>
    <row r="30" spans="2:14" ht="15">
      <c r="B30" s="66" t="s">
        <v>111</v>
      </c>
      <c r="C30" s="47" t="s">
        <v>326</v>
      </c>
      <c r="D30" s="47"/>
      <c r="E30" s="47"/>
      <c r="F30" s="48"/>
      <c r="G30" s="48"/>
      <c r="H30" s="48"/>
      <c r="I30" s="49"/>
      <c r="J30" s="62"/>
      <c r="K30" s="63" t="s">
        <v>112</v>
      </c>
      <c r="L30" s="63"/>
      <c r="M30" s="64" t="s">
        <v>133</v>
      </c>
      <c r="N30" s="49"/>
    </row>
    <row r="31" spans="2:15" ht="15">
      <c r="B31" t="s">
        <v>336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0" t="s">
        <v>113</v>
      </c>
    </row>
    <row r="32" spans="2:17" ht="15">
      <c r="B32" t="s">
        <v>337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60"/>
      <c r="P32" s="49"/>
      <c r="Q32" s="49"/>
    </row>
    <row r="35" spans="2:17" ht="18">
      <c r="B35" s="51"/>
      <c r="C35" s="4"/>
      <c r="D35" s="4"/>
      <c r="E35" s="4"/>
      <c r="F35" s="51"/>
      <c r="G35" s="12"/>
      <c r="H35" s="12"/>
      <c r="I35" s="51"/>
      <c r="J35" s="51"/>
      <c r="K35" s="51"/>
      <c r="L35" s="51"/>
      <c r="M35" s="61"/>
      <c r="N35" s="51"/>
      <c r="O35" s="51"/>
      <c r="P35" s="51"/>
      <c r="Q35" s="51"/>
    </row>
    <row r="36" ht="12.75">
      <c r="F36"/>
    </row>
    <row r="37" ht="12.75">
      <c r="F37"/>
    </row>
    <row r="38" ht="12.75">
      <c r="B38" t="s">
        <v>338</v>
      </c>
    </row>
  </sheetData>
  <sheetProtection/>
  <mergeCells count="3">
    <mergeCell ref="P16:Q16"/>
    <mergeCell ref="P18:Q18"/>
    <mergeCell ref="P14:Q14"/>
  </mergeCells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22">
      <selection activeCell="G9" sqref="G9"/>
    </sheetView>
  </sheetViews>
  <sheetFormatPr defaultColWidth="11.421875" defaultRowHeight="12.75"/>
  <cols>
    <col min="1" max="1" width="11.28125" style="8" customWidth="1"/>
    <col min="2" max="2" width="13.140625" style="0" customWidth="1"/>
    <col min="3" max="3" width="16.28125" style="0" customWidth="1"/>
    <col min="4" max="4" width="16.57421875" style="0" customWidth="1"/>
    <col min="5" max="5" width="13.28125" style="50" bestFit="1" customWidth="1"/>
    <col min="6" max="6" width="14.7109375" style="0" customWidth="1"/>
    <col min="7" max="7" width="16.00390625" style="0" customWidth="1"/>
    <col min="8" max="8" width="13.00390625" style="1282" customWidth="1"/>
    <col min="9" max="9" width="12.8515625" style="1282" customWidth="1"/>
    <col min="10" max="10" width="14.28125" style="1283" customWidth="1"/>
    <col min="11" max="11" width="13.7109375" style="0" customWidth="1"/>
    <col min="12" max="12" width="12.7109375" style="0" customWidth="1"/>
    <col min="13" max="13" width="12.140625" style="0" bestFit="1" customWidth="1"/>
    <col min="14" max="14" width="11.140625" style="0" bestFit="1" customWidth="1"/>
  </cols>
  <sheetData>
    <row r="1" spans="1:14" s="3" customFormat="1" ht="15" customHeight="1">
      <c r="A1" s="76" t="s">
        <v>86</v>
      </c>
      <c r="B1" s="2"/>
      <c r="C1" s="1"/>
      <c r="D1" s="1"/>
      <c r="E1" s="1"/>
      <c r="F1" s="1"/>
      <c r="G1" s="1"/>
      <c r="H1" s="1280"/>
      <c r="I1" s="1280"/>
      <c r="J1" s="1280"/>
      <c r="K1" s="1"/>
      <c r="L1" s="1"/>
      <c r="M1" s="1"/>
      <c r="N1" s="1"/>
    </row>
    <row r="2" spans="1:14" ht="15.75">
      <c r="A2" s="76" t="s">
        <v>87</v>
      </c>
      <c r="B2" s="4"/>
      <c r="C2" s="1"/>
      <c r="D2" s="1"/>
      <c r="E2" s="1"/>
      <c r="F2" s="1"/>
      <c r="G2" s="1"/>
      <c r="H2" s="1280"/>
      <c r="I2" s="1280"/>
      <c r="J2" s="1280"/>
      <c r="K2" s="1"/>
      <c r="L2" s="1"/>
      <c r="M2" s="1"/>
      <c r="N2" s="1"/>
    </row>
    <row r="3" spans="1:14" ht="15.75">
      <c r="A3" s="76" t="s">
        <v>88</v>
      </c>
      <c r="B3" s="4"/>
      <c r="C3" s="1"/>
      <c r="D3" s="1"/>
      <c r="E3" s="1"/>
      <c r="F3" s="1"/>
      <c r="G3" s="1"/>
      <c r="H3" s="1280"/>
      <c r="I3" s="1280"/>
      <c r="J3" s="1280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280"/>
      <c r="I4" s="1280"/>
      <c r="J4" s="1281"/>
      <c r="K4" s="1"/>
      <c r="L4" s="1"/>
      <c r="M4" s="1"/>
      <c r="N4" s="1"/>
    </row>
    <row r="5" ht="12.75">
      <c r="E5"/>
    </row>
    <row r="6" spans="5:14" ht="15.75">
      <c r="E6"/>
      <c r="J6" s="1284" t="s">
        <v>196</v>
      </c>
      <c r="K6" s="6" t="s">
        <v>452</v>
      </c>
      <c r="L6" s="115"/>
      <c r="M6" s="115"/>
      <c r="N6" s="115"/>
    </row>
    <row r="7" spans="5:14" ht="15.75">
      <c r="E7"/>
      <c r="J7" s="1285" t="s">
        <v>90</v>
      </c>
      <c r="K7" s="6" t="s">
        <v>961</v>
      </c>
      <c r="L7" s="115"/>
      <c r="M7" s="115"/>
      <c r="N7" s="115"/>
    </row>
    <row r="8" spans="5:14" ht="15.75">
      <c r="E8"/>
      <c r="J8" s="1285" t="s">
        <v>91</v>
      </c>
      <c r="K8" s="6" t="s">
        <v>325</v>
      </c>
      <c r="L8" s="115"/>
      <c r="M8" s="115"/>
      <c r="N8" s="115"/>
    </row>
    <row r="9" spans="2:14" s="8" customFormat="1" ht="18">
      <c r="B9" s="9"/>
      <c r="C9" s="11"/>
      <c r="D9" s="11"/>
      <c r="E9" s="9"/>
      <c r="F9" s="12"/>
      <c r="G9" s="9"/>
      <c r="H9" s="1286"/>
      <c r="I9" s="1286"/>
      <c r="J9" s="1287"/>
      <c r="K9" s="9"/>
      <c r="L9" s="9"/>
      <c r="M9" s="9"/>
      <c r="N9" s="9"/>
    </row>
    <row r="10" spans="1:14" ht="28.5" customHeight="1">
      <c r="A10" s="274" t="s">
        <v>92</v>
      </c>
      <c r="B10" s="2353" t="s">
        <v>93</v>
      </c>
      <c r="C10" s="2354"/>
      <c r="D10" s="2355"/>
      <c r="E10" s="2353" t="s">
        <v>94</v>
      </c>
      <c r="F10" s="2354"/>
      <c r="G10" s="2355"/>
      <c r="H10" s="2356" t="s">
        <v>175</v>
      </c>
      <c r="I10" s="2357"/>
      <c r="J10" s="2358"/>
      <c r="K10" s="2360" t="s">
        <v>96</v>
      </c>
      <c r="L10" s="2361"/>
      <c r="M10" s="2360" t="s">
        <v>97</v>
      </c>
      <c r="N10" s="2361"/>
    </row>
    <row r="11" spans="1:14" ht="19.5" customHeight="1">
      <c r="A11" s="274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288" t="s">
        <v>98</v>
      </c>
      <c r="I11" s="1288" t="s">
        <v>99</v>
      </c>
      <c r="J11" s="1289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1290">
        <f aca="true" t="shared" si="1" ref="H12:I18">B12-E12</f>
        <v>0</v>
      </c>
      <c r="I12" s="1290">
        <f t="shared" si="1"/>
        <v>0</v>
      </c>
      <c r="J12" s="1291">
        <f aca="true" t="shared" si="2" ref="J12:J17">H12+I12</f>
        <v>0</v>
      </c>
      <c r="K12" s="29"/>
      <c r="L12" s="29"/>
      <c r="M12" s="34" t="s">
        <v>327</v>
      </c>
      <c r="N12" s="214">
        <v>39217</v>
      </c>
    </row>
    <row r="13" spans="1:14" s="32" customFormat="1" ht="19.5" customHeight="1">
      <c r="A13" s="274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5">E13+F13</f>
        <v>0</v>
      </c>
      <c r="H13" s="1290">
        <f t="shared" si="1"/>
        <v>0</v>
      </c>
      <c r="I13" s="1290">
        <f t="shared" si="1"/>
        <v>0</v>
      </c>
      <c r="J13" s="1291">
        <f t="shared" si="2"/>
        <v>0</v>
      </c>
      <c r="K13" s="29"/>
      <c r="L13" s="29"/>
      <c r="M13" s="34" t="s">
        <v>328</v>
      </c>
      <c r="N13" s="214">
        <v>39217</v>
      </c>
    </row>
    <row r="14" spans="1:14" s="32" customFormat="1" ht="19.5" customHeight="1">
      <c r="A14" s="274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1290">
        <f t="shared" si="1"/>
        <v>0</v>
      </c>
      <c r="I14" s="1290">
        <f t="shared" si="1"/>
        <v>0</v>
      </c>
      <c r="J14" s="1291">
        <f t="shared" si="2"/>
        <v>0</v>
      </c>
      <c r="K14" s="29">
        <v>46440</v>
      </c>
      <c r="L14" s="29">
        <v>49769</v>
      </c>
      <c r="M14" s="175" t="s">
        <v>451</v>
      </c>
      <c r="N14" s="214">
        <v>39384</v>
      </c>
    </row>
    <row r="15" spans="1:14" s="32" customFormat="1" ht="19.5" customHeight="1">
      <c r="A15" s="274">
        <v>1.998</v>
      </c>
      <c r="B15" s="27">
        <v>3654000</v>
      </c>
      <c r="C15" s="27">
        <v>2887000</v>
      </c>
      <c r="D15" s="27">
        <f t="shared" si="0"/>
        <v>6541000</v>
      </c>
      <c r="E15" s="27">
        <v>1352046</v>
      </c>
      <c r="F15" s="27">
        <v>1009244</v>
      </c>
      <c r="G15" s="27">
        <f>+E15+F15</f>
        <v>2361290</v>
      </c>
      <c r="H15" s="1290">
        <f t="shared" si="1"/>
        <v>2301954</v>
      </c>
      <c r="I15" s="1290">
        <f t="shared" si="1"/>
        <v>1877756</v>
      </c>
      <c r="J15" s="1291">
        <f>H15+I15</f>
        <v>4179710</v>
      </c>
      <c r="K15" s="29"/>
      <c r="L15" s="29"/>
      <c r="M15" s="34" t="s">
        <v>329</v>
      </c>
      <c r="N15" s="214">
        <v>39217</v>
      </c>
    </row>
    <row r="16" spans="1:14" s="32" customFormat="1" ht="19.5" customHeight="1">
      <c r="A16" s="274">
        <v>1.999</v>
      </c>
      <c r="B16" s="27">
        <v>4875000</v>
      </c>
      <c r="C16" s="27">
        <v>2257000</v>
      </c>
      <c r="D16" s="27">
        <f t="shared" si="0"/>
        <v>7132000</v>
      </c>
      <c r="E16" s="27">
        <v>4835490</v>
      </c>
      <c r="F16" s="27">
        <v>2404420</v>
      </c>
      <c r="G16" s="27">
        <f>+E16+F16</f>
        <v>7239910</v>
      </c>
      <c r="H16" s="1290">
        <f t="shared" si="1"/>
        <v>39510</v>
      </c>
      <c r="I16" s="1290">
        <f t="shared" si="1"/>
        <v>-147420</v>
      </c>
      <c r="J16" s="1291">
        <f>H16+I16</f>
        <v>-107910</v>
      </c>
      <c r="K16" s="29"/>
      <c r="L16" s="29"/>
      <c r="M16" s="175" t="s">
        <v>450</v>
      </c>
      <c r="N16" s="214">
        <v>39384</v>
      </c>
    </row>
    <row r="17" spans="1:14" ht="19.5" customHeight="1">
      <c r="A17" s="749" t="s">
        <v>106</v>
      </c>
      <c r="B17" s="27">
        <v>2857000</v>
      </c>
      <c r="C17" s="27">
        <v>662000</v>
      </c>
      <c r="D17" s="27">
        <f t="shared" si="0"/>
        <v>3519000</v>
      </c>
      <c r="E17" s="27">
        <v>4225221</v>
      </c>
      <c r="F17" s="27">
        <v>608814</v>
      </c>
      <c r="G17" s="27">
        <f t="shared" si="3"/>
        <v>4834035</v>
      </c>
      <c r="H17" s="1290">
        <f t="shared" si="1"/>
        <v>-1368221</v>
      </c>
      <c r="I17" s="1290">
        <f t="shared" si="1"/>
        <v>53186</v>
      </c>
      <c r="J17" s="1291">
        <f t="shared" si="2"/>
        <v>-1315035</v>
      </c>
      <c r="K17" s="29"/>
      <c r="L17" s="29"/>
      <c r="M17" s="175" t="s">
        <v>449</v>
      </c>
      <c r="N17" s="214">
        <v>39384</v>
      </c>
    </row>
    <row r="18" spans="1:14" ht="19.5" customHeight="1">
      <c r="A18" s="749" t="s">
        <v>107</v>
      </c>
      <c r="B18" s="27">
        <v>6398000</v>
      </c>
      <c r="C18" s="27">
        <v>1266000</v>
      </c>
      <c r="D18" s="27">
        <f t="shared" si="0"/>
        <v>7664000</v>
      </c>
      <c r="E18" s="27">
        <v>2201162</v>
      </c>
      <c r="F18" s="27">
        <v>1222652</v>
      </c>
      <c r="G18" s="27">
        <f t="shared" si="3"/>
        <v>3423814</v>
      </c>
      <c r="H18" s="1290">
        <f t="shared" si="1"/>
        <v>4196838</v>
      </c>
      <c r="I18" s="1290">
        <f t="shared" si="1"/>
        <v>43348</v>
      </c>
      <c r="J18" s="1291">
        <f>H18+I18</f>
        <v>4240186</v>
      </c>
      <c r="K18" s="29"/>
      <c r="L18" s="29"/>
      <c r="M18" s="175" t="s">
        <v>448</v>
      </c>
      <c r="N18" s="214">
        <v>39384</v>
      </c>
    </row>
    <row r="19" spans="1:14" ht="19.5" customHeight="1">
      <c r="A19" s="274" t="s">
        <v>108</v>
      </c>
      <c r="B19" s="38">
        <f>SUM(B12:B18)</f>
        <v>17784000</v>
      </c>
      <c r="C19" s="38">
        <f aca="true" t="shared" si="4" ref="C19:J19">SUM(C12:C18)</f>
        <v>7072000</v>
      </c>
      <c r="D19" s="38">
        <f t="shared" si="4"/>
        <v>24856000</v>
      </c>
      <c r="E19" s="38">
        <f t="shared" si="4"/>
        <v>12613919</v>
      </c>
      <c r="F19" s="38">
        <f t="shared" si="4"/>
        <v>5245130</v>
      </c>
      <c r="G19" s="38">
        <f t="shared" si="4"/>
        <v>17859049</v>
      </c>
      <c r="H19" s="1292">
        <f t="shared" si="4"/>
        <v>5170081</v>
      </c>
      <c r="I19" s="1292">
        <f t="shared" si="4"/>
        <v>1826870</v>
      </c>
      <c r="J19" s="1293">
        <f t="shared" si="4"/>
        <v>6996951</v>
      </c>
      <c r="K19" s="38">
        <f>SUM(K12:K18)</f>
        <v>46440</v>
      </c>
      <c r="L19" s="38">
        <f>SUM(L12:L18)</f>
        <v>49769</v>
      </c>
      <c r="M19" s="34"/>
      <c r="N19" s="214"/>
    </row>
    <row r="20" spans="1:14" ht="19.5" customHeight="1">
      <c r="A20" s="749" t="s">
        <v>109</v>
      </c>
      <c r="B20" s="27">
        <v>4322000</v>
      </c>
      <c r="C20" s="27">
        <v>3415000</v>
      </c>
      <c r="D20" s="27">
        <f aca="true" t="shared" si="5" ref="D20:D25">B20+C20</f>
        <v>7737000</v>
      </c>
      <c r="E20" s="27">
        <v>3374759</v>
      </c>
      <c r="F20" s="27">
        <v>3008444</v>
      </c>
      <c r="G20" s="27">
        <f t="shared" si="3"/>
        <v>6383203</v>
      </c>
      <c r="H20" s="1290">
        <f aca="true" t="shared" si="6" ref="H20:I25">B20-E20</f>
        <v>947241</v>
      </c>
      <c r="I20" s="1290">
        <f t="shared" si="6"/>
        <v>406556</v>
      </c>
      <c r="J20" s="1291">
        <f aca="true" t="shared" si="7" ref="J20:J25">H20+I20</f>
        <v>1353797</v>
      </c>
      <c r="K20" s="29"/>
      <c r="L20" s="29"/>
      <c r="M20" s="34" t="s">
        <v>333</v>
      </c>
      <c r="N20" s="214">
        <v>39289</v>
      </c>
    </row>
    <row r="21" spans="1:14" ht="19.5" customHeight="1">
      <c r="A21" s="749" t="s">
        <v>110</v>
      </c>
      <c r="B21" s="27">
        <v>1849000</v>
      </c>
      <c r="C21" s="27">
        <v>1461000</v>
      </c>
      <c r="D21" s="27">
        <f t="shared" si="5"/>
        <v>3310000</v>
      </c>
      <c r="E21" s="27">
        <v>1614410</v>
      </c>
      <c r="F21" s="27">
        <v>1275573</v>
      </c>
      <c r="G21" s="27">
        <f t="shared" si="3"/>
        <v>2889983</v>
      </c>
      <c r="H21" s="1291">
        <f t="shared" si="6"/>
        <v>234590</v>
      </c>
      <c r="I21" s="1290">
        <f t="shared" si="6"/>
        <v>185427</v>
      </c>
      <c r="J21" s="1291">
        <f t="shared" si="7"/>
        <v>420017</v>
      </c>
      <c r="K21" s="29"/>
      <c r="L21" s="29"/>
      <c r="M21" s="34" t="s">
        <v>334</v>
      </c>
      <c r="N21" s="214">
        <v>39289</v>
      </c>
    </row>
    <row r="22" spans="1:14" ht="19.5" customHeight="1">
      <c r="A22" s="749" t="s">
        <v>140</v>
      </c>
      <c r="B22" s="27">
        <v>3694000</v>
      </c>
      <c r="C22" s="27">
        <v>2717000</v>
      </c>
      <c r="D22" s="27">
        <f t="shared" si="5"/>
        <v>6411000</v>
      </c>
      <c r="E22" s="27">
        <v>4350881</v>
      </c>
      <c r="F22" s="27">
        <v>3211654</v>
      </c>
      <c r="G22" s="27">
        <f>E22+F22</f>
        <v>7562535</v>
      </c>
      <c r="H22" s="1291">
        <f t="shared" si="6"/>
        <v>-656881</v>
      </c>
      <c r="I22" s="1290">
        <f t="shared" si="6"/>
        <v>-494654</v>
      </c>
      <c r="J22" s="1291">
        <f t="shared" si="7"/>
        <v>-1151535</v>
      </c>
      <c r="K22" s="29"/>
      <c r="L22" s="29"/>
      <c r="M22" s="34" t="s">
        <v>335</v>
      </c>
      <c r="N22" s="214">
        <v>39289</v>
      </c>
    </row>
    <row r="23" spans="1:14" ht="19.5" customHeight="1">
      <c r="A23" s="749" t="s">
        <v>141</v>
      </c>
      <c r="B23" s="27">
        <v>5595000</v>
      </c>
      <c r="C23" s="27">
        <v>3316000</v>
      </c>
      <c r="D23" s="27">
        <f t="shared" si="5"/>
        <v>8911000</v>
      </c>
      <c r="E23" s="27">
        <v>8908047</v>
      </c>
      <c r="F23" s="27">
        <v>4521640</v>
      </c>
      <c r="G23" s="27">
        <f t="shared" si="3"/>
        <v>13429687</v>
      </c>
      <c r="H23" s="1291">
        <f t="shared" si="6"/>
        <v>-3313047</v>
      </c>
      <c r="I23" s="1290">
        <f t="shared" si="6"/>
        <v>-1205640</v>
      </c>
      <c r="J23" s="1291">
        <f t="shared" si="7"/>
        <v>-4518687</v>
      </c>
      <c r="K23" s="29"/>
      <c r="L23" s="29"/>
      <c r="M23" s="34" t="s">
        <v>330</v>
      </c>
      <c r="N23" s="214">
        <v>39217</v>
      </c>
    </row>
    <row r="24" spans="1:20" ht="19.5" customHeight="1">
      <c r="A24" s="749" t="s">
        <v>348</v>
      </c>
      <c r="B24" s="182">
        <v>0</v>
      </c>
      <c r="C24" s="27">
        <v>0</v>
      </c>
      <c r="D24" s="27">
        <f t="shared" si="5"/>
        <v>0</v>
      </c>
      <c r="E24" s="27"/>
      <c r="F24" s="27"/>
      <c r="G24" s="27">
        <f t="shared" si="3"/>
        <v>0</v>
      </c>
      <c r="H24" s="1291">
        <f t="shared" si="6"/>
        <v>0</v>
      </c>
      <c r="I24" s="1290">
        <f t="shared" si="6"/>
        <v>0</v>
      </c>
      <c r="J24" s="1291">
        <f t="shared" si="7"/>
        <v>0</v>
      </c>
      <c r="K24" s="29"/>
      <c r="L24" s="29"/>
      <c r="M24" s="747"/>
      <c r="N24" s="748"/>
      <c r="O24" s="198"/>
      <c r="P24" s="198"/>
      <c r="Q24" s="198"/>
      <c r="R24" s="198"/>
      <c r="S24" s="198"/>
      <c r="T24" s="198"/>
    </row>
    <row r="25" spans="1:20" ht="19.5" customHeight="1">
      <c r="A25" s="749" t="s">
        <v>356</v>
      </c>
      <c r="B25" s="27">
        <v>10645060</v>
      </c>
      <c r="C25" s="27">
        <v>5303222</v>
      </c>
      <c r="D25" s="27">
        <f t="shared" si="5"/>
        <v>15948282</v>
      </c>
      <c r="E25" s="27">
        <v>1203190</v>
      </c>
      <c r="F25" s="27">
        <v>879750</v>
      </c>
      <c r="G25" s="27">
        <f t="shared" si="3"/>
        <v>2082940</v>
      </c>
      <c r="H25" s="1291">
        <f t="shared" si="6"/>
        <v>9441870</v>
      </c>
      <c r="I25" s="1290">
        <f t="shared" si="6"/>
        <v>4423472</v>
      </c>
      <c r="J25" s="1291">
        <f t="shared" si="7"/>
        <v>13865342</v>
      </c>
      <c r="K25" s="29"/>
      <c r="L25" s="29"/>
      <c r="M25" s="2317" t="s">
        <v>404</v>
      </c>
      <c r="N25" s="2359"/>
      <c r="O25" s="198"/>
      <c r="P25" s="198"/>
      <c r="Q25" s="198"/>
      <c r="R25" s="198"/>
      <c r="S25" s="198"/>
      <c r="T25" s="198"/>
    </row>
    <row r="26" spans="1:14" ht="18.75" customHeight="1">
      <c r="A26" s="750">
        <v>2008</v>
      </c>
      <c r="B26" s="378">
        <v>3162370</v>
      </c>
      <c r="C26" s="164">
        <v>1323144</v>
      </c>
      <c r="D26" s="164">
        <f>SUM(B26:C26)</f>
        <v>4485514</v>
      </c>
      <c r="E26" s="164">
        <v>1784282</v>
      </c>
      <c r="F26" s="164">
        <v>742668</v>
      </c>
      <c r="G26" s="164">
        <f>SUM(E26:F26)</f>
        <v>2526950</v>
      </c>
      <c r="H26" s="1294">
        <f aca="true" t="shared" si="8" ref="H26:I28">+B26-E26</f>
        <v>1378088</v>
      </c>
      <c r="I26" s="1294">
        <f t="shared" si="8"/>
        <v>580476</v>
      </c>
      <c r="J26" s="1295">
        <f>SUM(H26:I26)</f>
        <v>1958564</v>
      </c>
      <c r="K26" s="164"/>
      <c r="L26" s="164"/>
      <c r="M26" s="2317" t="s">
        <v>404</v>
      </c>
      <c r="N26" s="2359"/>
    </row>
    <row r="27" spans="1:14" ht="20.25" customHeight="1">
      <c r="A27" s="750">
        <v>2009</v>
      </c>
      <c r="B27" s="164">
        <v>17764161</v>
      </c>
      <c r="C27" s="164">
        <v>0</v>
      </c>
      <c r="D27" s="164">
        <f>SUM(B27:C27)</f>
        <v>17764161</v>
      </c>
      <c r="E27" s="164">
        <v>5203044</v>
      </c>
      <c r="F27" s="164">
        <v>0</v>
      </c>
      <c r="G27" s="164">
        <f>SUM(E27:F27)</f>
        <v>5203044</v>
      </c>
      <c r="H27" s="1294">
        <f t="shared" si="8"/>
        <v>12561117</v>
      </c>
      <c r="I27" s="1294">
        <f t="shared" si="8"/>
        <v>0</v>
      </c>
      <c r="J27" s="1295">
        <f>SUM(H27:I27)</f>
        <v>12561117</v>
      </c>
      <c r="K27" s="164"/>
      <c r="L27" s="164"/>
      <c r="M27" s="2317" t="s">
        <v>404</v>
      </c>
      <c r="N27" s="2359"/>
    </row>
    <row r="28" spans="1:14" ht="21.75" customHeight="1">
      <c r="A28" s="750">
        <v>2010</v>
      </c>
      <c r="B28" s="164">
        <v>17703179</v>
      </c>
      <c r="C28" s="164">
        <v>0</v>
      </c>
      <c r="D28" s="164">
        <f>SUM(B28:C28)</f>
        <v>17703179</v>
      </c>
      <c r="E28" s="164">
        <v>8343925</v>
      </c>
      <c r="F28" s="164">
        <v>0</v>
      </c>
      <c r="G28" s="164">
        <f>SUM(E28:F28)</f>
        <v>8343925</v>
      </c>
      <c r="H28" s="1294">
        <f t="shared" si="8"/>
        <v>9359254</v>
      </c>
      <c r="I28" s="1294">
        <f t="shared" si="8"/>
        <v>0</v>
      </c>
      <c r="J28" s="1295">
        <f>SUM(H28:I28)</f>
        <v>9359254</v>
      </c>
      <c r="K28" s="164"/>
      <c r="L28" s="164"/>
      <c r="M28" s="2317" t="s">
        <v>404</v>
      </c>
      <c r="N28" s="2359"/>
    </row>
    <row r="29" spans="1:14" ht="21.75" customHeight="1">
      <c r="A29" s="750" t="s">
        <v>108</v>
      </c>
      <c r="B29" s="168">
        <f>SUM(B20:B28)</f>
        <v>64734770</v>
      </c>
      <c r="C29" s="168">
        <f aca="true" t="shared" si="9" ref="C29:J29">SUM(C20:C28)</f>
        <v>17535366</v>
      </c>
      <c r="D29" s="168">
        <f t="shared" si="9"/>
        <v>82270136</v>
      </c>
      <c r="E29" s="168">
        <f t="shared" si="9"/>
        <v>34782538</v>
      </c>
      <c r="F29" s="168">
        <f t="shared" si="9"/>
        <v>13639729</v>
      </c>
      <c r="G29" s="168">
        <f t="shared" si="9"/>
        <v>48422267</v>
      </c>
      <c r="H29" s="1296">
        <f t="shared" si="9"/>
        <v>29952232</v>
      </c>
      <c r="I29" s="1296">
        <f t="shared" si="9"/>
        <v>3895637</v>
      </c>
      <c r="J29" s="1296">
        <f t="shared" si="9"/>
        <v>33847869</v>
      </c>
      <c r="K29" s="164"/>
      <c r="L29" s="164"/>
      <c r="M29" s="898"/>
      <c r="N29" s="899"/>
    </row>
    <row r="30" spans="1:14" ht="15">
      <c r="A30" s="274" t="s">
        <v>100</v>
      </c>
      <c r="B30" s="168">
        <f>SUM(B19:B28)</f>
        <v>82518770</v>
      </c>
      <c r="C30" s="168">
        <f aca="true" t="shared" si="10" ref="C30:L30">SUM(C19:C28)</f>
        <v>24607366</v>
      </c>
      <c r="D30" s="168">
        <f t="shared" si="10"/>
        <v>107126136</v>
      </c>
      <c r="E30" s="168">
        <f t="shared" si="10"/>
        <v>47396457</v>
      </c>
      <c r="F30" s="168">
        <f t="shared" si="10"/>
        <v>18884859</v>
      </c>
      <c r="G30" s="168">
        <f t="shared" si="10"/>
        <v>66281316</v>
      </c>
      <c r="H30" s="1296">
        <f t="shared" si="10"/>
        <v>35122313</v>
      </c>
      <c r="I30" s="1296">
        <f t="shared" si="10"/>
        <v>5722507</v>
      </c>
      <c r="J30" s="1296">
        <f t="shared" si="10"/>
        <v>40844820</v>
      </c>
      <c r="K30" s="168">
        <f t="shared" si="10"/>
        <v>46440</v>
      </c>
      <c r="L30" s="168">
        <f t="shared" si="10"/>
        <v>49769</v>
      </c>
      <c r="M30" s="747"/>
      <c r="N30" s="748"/>
    </row>
    <row r="31" spans="1:14" ht="15">
      <c r="A31" s="548"/>
      <c r="C31" s="46"/>
      <c r="D31" s="46"/>
      <c r="E31" s="46"/>
      <c r="F31" s="46"/>
      <c r="G31" s="46"/>
      <c r="H31" s="1297"/>
      <c r="I31" s="1297"/>
      <c r="J31" s="1298"/>
      <c r="K31" s="46"/>
      <c r="L31" s="46"/>
      <c r="M31" s="46"/>
      <c r="N31" s="46"/>
    </row>
    <row r="32" spans="1:14" ht="15">
      <c r="A32" s="548"/>
      <c r="B32" s="50" t="s">
        <v>963</v>
      </c>
      <c r="C32" s="46"/>
      <c r="D32" s="46"/>
      <c r="E32" s="46"/>
      <c r="F32" s="46"/>
      <c r="G32" s="46"/>
      <c r="H32" s="1297"/>
      <c r="I32" s="1297"/>
      <c r="J32" s="1298"/>
      <c r="K32" s="46"/>
      <c r="L32" s="46"/>
      <c r="M32" s="46"/>
      <c r="N32" s="46"/>
    </row>
    <row r="33" spans="1:14" ht="15">
      <c r="A33" s="548"/>
      <c r="B33" t="s">
        <v>962</v>
      </c>
      <c r="C33" s="46"/>
      <c r="D33" s="46"/>
      <c r="E33" s="46"/>
      <c r="F33" s="46"/>
      <c r="G33" s="46"/>
      <c r="H33" s="1297"/>
      <c r="I33" s="1297"/>
      <c r="J33" s="1298"/>
      <c r="K33" s="46"/>
      <c r="L33" s="46"/>
      <c r="M33" s="46"/>
      <c r="N33" s="46"/>
    </row>
    <row r="34" spans="1:14" ht="15">
      <c r="A34" s="548"/>
      <c r="C34" s="46"/>
      <c r="D34" s="46"/>
      <c r="E34" s="46"/>
      <c r="F34" s="46"/>
      <c r="G34" s="46"/>
      <c r="H34" s="1297"/>
      <c r="I34" s="1297"/>
      <c r="J34" s="1298"/>
      <c r="K34" s="46"/>
      <c r="L34" s="46"/>
      <c r="M34" s="46"/>
      <c r="N34" s="46"/>
    </row>
    <row r="35" spans="1:14" ht="15">
      <c r="A35" s="548"/>
      <c r="C35" s="46"/>
      <c r="D35" s="46"/>
      <c r="E35" s="46"/>
      <c r="F35" s="46"/>
      <c r="G35" s="46"/>
      <c r="H35" s="1297"/>
      <c r="I35" s="1297"/>
      <c r="J35" s="1298"/>
      <c r="K35" s="46"/>
      <c r="L35" s="46"/>
      <c r="M35" s="46"/>
      <c r="N35" s="46"/>
    </row>
    <row r="36" spans="2:11" ht="15">
      <c r="B36" s="66" t="s">
        <v>111</v>
      </c>
      <c r="C36" s="47" t="s">
        <v>959</v>
      </c>
      <c r="D36" s="47"/>
      <c r="E36" s="48"/>
      <c r="F36" s="48"/>
      <c r="G36" s="49"/>
      <c r="H36" s="1299"/>
      <c r="I36" s="1300" t="s">
        <v>112</v>
      </c>
      <c r="J36" s="1301" t="s">
        <v>894</v>
      </c>
      <c r="K36" s="49"/>
    </row>
    <row r="37" spans="2:12" ht="15" customHeight="1">
      <c r="B37" s="8" t="s">
        <v>707</v>
      </c>
      <c r="C37" s="49"/>
      <c r="D37" s="49"/>
      <c r="E37" s="49"/>
      <c r="F37" s="49"/>
      <c r="G37" s="49"/>
      <c r="H37" s="1302"/>
      <c r="I37" s="1302"/>
      <c r="J37" s="2362" t="s">
        <v>956</v>
      </c>
      <c r="K37" s="2362"/>
      <c r="L37" s="2362"/>
    </row>
    <row r="38" spans="2:14" ht="15">
      <c r="B38" s="8" t="s">
        <v>960</v>
      </c>
      <c r="C38" s="49"/>
      <c r="D38" s="49"/>
      <c r="E38" s="49"/>
      <c r="F38" s="49"/>
      <c r="G38" s="49"/>
      <c r="H38" s="1302"/>
      <c r="I38" s="1302"/>
      <c r="J38" s="1302"/>
      <c r="K38" s="49"/>
      <c r="L38" s="60"/>
      <c r="M38" s="49"/>
      <c r="N38" s="49"/>
    </row>
    <row r="41" ht="12.75">
      <c r="E41"/>
    </row>
  </sheetData>
  <sheetProtection/>
  <mergeCells count="10">
    <mergeCell ref="J37:L37"/>
    <mergeCell ref="M25:N25"/>
    <mergeCell ref="M26:N26"/>
    <mergeCell ref="M27:N27"/>
    <mergeCell ref="B10:D10"/>
    <mergeCell ref="E10:G10"/>
    <mergeCell ref="H10:J10"/>
    <mergeCell ref="M28:N28"/>
    <mergeCell ref="K10:L10"/>
    <mergeCell ref="M10:N10"/>
  </mergeCells>
  <printOptions horizontalCentered="1" verticalCentered="1"/>
  <pageMargins left="0.35433070866141736" right="0.75" top="1" bottom="1" header="0" footer="0"/>
  <pageSetup horizontalDpi="600" verticalDpi="600" orientation="landscape" paperSize="14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F8" sqref="F8"/>
    </sheetView>
  </sheetViews>
  <sheetFormatPr defaultColWidth="11.421875" defaultRowHeight="12.75"/>
  <cols>
    <col min="2" max="2" width="12.421875" style="0" bestFit="1" customWidth="1"/>
    <col min="8" max="8" width="11.8515625" style="1048" customWidth="1"/>
    <col min="9" max="9" width="11.421875" style="1048" customWidth="1"/>
    <col min="10" max="10" width="11.8515625" style="1048" customWidth="1"/>
    <col min="12" max="12" width="12.8515625" style="0" bestFit="1" customWidth="1"/>
  </cols>
  <sheetData>
    <row r="1" spans="1:14" ht="15.75">
      <c r="A1" s="1" t="s">
        <v>86</v>
      </c>
      <c r="B1" s="2"/>
      <c r="C1" s="1"/>
      <c r="D1" s="1"/>
      <c r="E1" s="1"/>
      <c r="F1" s="1"/>
      <c r="G1" s="1"/>
      <c r="H1" s="1046"/>
      <c r="I1" s="1046"/>
      <c r="J1" s="1046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046"/>
      <c r="I2" s="1046"/>
      <c r="J2" s="1046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046"/>
      <c r="I3" s="1046"/>
      <c r="J3" s="1046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046"/>
      <c r="I4" s="1046"/>
      <c r="J4" s="1047"/>
      <c r="K4" s="1"/>
      <c r="L4" s="1"/>
      <c r="M4" s="1"/>
      <c r="N4" s="1"/>
    </row>
    <row r="5" ht="12.75">
      <c r="J5" s="1049"/>
    </row>
    <row r="6" spans="10:12" ht="15">
      <c r="J6" s="1049"/>
      <c r="K6" s="68" t="s">
        <v>700</v>
      </c>
      <c r="L6" s="68"/>
    </row>
    <row r="7" spans="10:12" ht="15.75">
      <c r="J7" s="1049"/>
      <c r="K7" s="7" t="s">
        <v>90</v>
      </c>
      <c r="L7" s="6">
        <v>900167616</v>
      </c>
    </row>
    <row r="8" spans="10:12" ht="15.75">
      <c r="J8" s="1049"/>
      <c r="K8" s="7" t="s">
        <v>91</v>
      </c>
      <c r="L8" s="6" t="s">
        <v>702</v>
      </c>
    </row>
    <row r="9" spans="1:14" ht="18">
      <c r="A9" s="8"/>
      <c r="B9" s="9"/>
      <c r="C9" s="11"/>
      <c r="D9" s="11"/>
      <c r="E9" s="9"/>
      <c r="F9" s="12"/>
      <c r="G9" s="9"/>
      <c r="H9" s="1051"/>
      <c r="I9" s="1051"/>
      <c r="J9" s="1052"/>
      <c r="K9" s="9"/>
      <c r="L9" s="9"/>
      <c r="M9" s="9"/>
      <c r="N9" s="9"/>
    </row>
    <row r="10" spans="1:14" ht="12.75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2363" t="s">
        <v>175</v>
      </c>
      <c r="I10" s="2364"/>
      <c r="J10" s="2365"/>
      <c r="K10" s="370" t="s">
        <v>96</v>
      </c>
      <c r="L10" s="371"/>
      <c r="M10" s="372" t="s">
        <v>97</v>
      </c>
      <c r="N10" s="372"/>
    </row>
    <row r="11" spans="1:14" ht="15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055" t="s">
        <v>98</v>
      </c>
      <c r="I11" s="1055" t="s">
        <v>99</v>
      </c>
      <c r="J11" s="1056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ht="14.25">
      <c r="A12" s="274" t="s">
        <v>103</v>
      </c>
      <c r="B12" s="27">
        <v>0</v>
      </c>
      <c r="C12" s="27">
        <v>0</v>
      </c>
      <c r="D12" s="27">
        <f aca="true" t="shared" si="0" ref="D12:D28">B12+C12</f>
        <v>0</v>
      </c>
      <c r="E12" s="27">
        <v>0</v>
      </c>
      <c r="F12" s="27">
        <v>0</v>
      </c>
      <c r="G12" s="27">
        <f>+E12+F12</f>
        <v>0</v>
      </c>
      <c r="H12" s="1057">
        <f>B12-E12</f>
        <v>0</v>
      </c>
      <c r="I12" s="1057">
        <f aca="true" t="shared" si="1" ref="H12:I18">C12-F12</f>
        <v>0</v>
      </c>
      <c r="J12" s="1058">
        <f aca="true" t="shared" si="2" ref="J12:J17">H12+I12</f>
        <v>0</v>
      </c>
      <c r="K12" s="29"/>
      <c r="L12" s="29"/>
      <c r="M12" s="175"/>
      <c r="N12" s="214"/>
    </row>
    <row r="13" spans="1:14" ht="14.25">
      <c r="A13" s="221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1057">
        <f t="shared" si="1"/>
        <v>0</v>
      </c>
      <c r="I13" s="1057">
        <f t="shared" si="1"/>
        <v>0</v>
      </c>
      <c r="J13" s="1058">
        <f t="shared" si="2"/>
        <v>0</v>
      </c>
      <c r="K13" s="29"/>
      <c r="L13" s="29"/>
      <c r="M13" s="175"/>
      <c r="N13" s="214"/>
    </row>
    <row r="14" spans="1:14" ht="14.25">
      <c r="A14" s="221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1057">
        <f t="shared" si="1"/>
        <v>0</v>
      </c>
      <c r="I14" s="1057">
        <f t="shared" si="1"/>
        <v>0</v>
      </c>
      <c r="J14" s="1058">
        <f t="shared" si="2"/>
        <v>0</v>
      </c>
      <c r="K14" s="29"/>
      <c r="L14" s="29"/>
      <c r="M14" s="175"/>
      <c r="N14" s="214"/>
    </row>
    <row r="15" spans="1:14" ht="14.25">
      <c r="A15" s="221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1057">
        <f>B15-E15</f>
        <v>0</v>
      </c>
      <c r="I15" s="1057">
        <f>C15-F15</f>
        <v>0</v>
      </c>
      <c r="J15" s="1058">
        <f>H15+I15</f>
        <v>0</v>
      </c>
      <c r="K15" s="29"/>
      <c r="L15" s="29"/>
      <c r="M15" s="175"/>
      <c r="N15" s="214"/>
    </row>
    <row r="16" spans="1:14" ht="14.25">
      <c r="A16" s="221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1057">
        <f t="shared" si="1"/>
        <v>0</v>
      </c>
      <c r="I16" s="1057">
        <f t="shared" si="1"/>
        <v>0</v>
      </c>
      <c r="J16" s="1058">
        <f>H16+I16</f>
        <v>0</v>
      </c>
      <c r="K16" s="29"/>
      <c r="L16" s="29"/>
      <c r="M16" s="175"/>
      <c r="N16" s="214"/>
    </row>
    <row r="17" spans="1:14" ht="14.25">
      <c r="A17" s="203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1057">
        <f t="shared" si="1"/>
        <v>0</v>
      </c>
      <c r="I17" s="1057">
        <f t="shared" si="1"/>
        <v>0</v>
      </c>
      <c r="J17" s="1058">
        <f t="shared" si="2"/>
        <v>0</v>
      </c>
      <c r="K17" s="29"/>
      <c r="L17" s="29"/>
      <c r="M17" s="175"/>
      <c r="N17" s="214"/>
    </row>
    <row r="18" spans="1:14" ht="14.25">
      <c r="A18" s="203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1057">
        <f t="shared" si="1"/>
        <v>0</v>
      </c>
      <c r="I18" s="1057">
        <f t="shared" si="1"/>
        <v>0</v>
      </c>
      <c r="J18" s="1058">
        <f>H18+I18</f>
        <v>0</v>
      </c>
      <c r="K18" s="29"/>
      <c r="L18" s="29"/>
      <c r="M18" s="175"/>
      <c r="N18" s="214"/>
    </row>
    <row r="19" spans="1:14" ht="15">
      <c r="A19" s="275" t="s">
        <v>108</v>
      </c>
      <c r="B19" s="38">
        <f aca="true" t="shared" si="4" ref="B19:J19">SUM(B12:B18)</f>
        <v>0</v>
      </c>
      <c r="C19" s="38">
        <f t="shared" si="4"/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1059">
        <f t="shared" si="4"/>
        <v>0</v>
      </c>
      <c r="I19" s="1059">
        <f t="shared" si="4"/>
        <v>0</v>
      </c>
      <c r="J19" s="1060">
        <f t="shared" si="4"/>
        <v>0</v>
      </c>
      <c r="K19" s="38">
        <f>SUM(K12:K18)</f>
        <v>0</v>
      </c>
      <c r="L19" s="38">
        <f>SUM(L12:L18)</f>
        <v>0</v>
      </c>
      <c r="M19" s="34"/>
      <c r="N19" s="214"/>
    </row>
    <row r="20" spans="1:14" ht="14.25">
      <c r="A20" s="203" t="s">
        <v>109</v>
      </c>
      <c r="B20" s="27">
        <v>0</v>
      </c>
      <c r="C20" s="27">
        <v>0</v>
      </c>
      <c r="D20" s="27">
        <f t="shared" si="0"/>
        <v>0</v>
      </c>
      <c r="E20" s="27">
        <v>0</v>
      </c>
      <c r="F20" s="27">
        <v>0</v>
      </c>
      <c r="G20" s="27">
        <f t="shared" si="3"/>
        <v>0</v>
      </c>
      <c r="H20" s="1057">
        <f aca="true" t="shared" si="5" ref="H20:I28">B20-E20</f>
        <v>0</v>
      </c>
      <c r="I20" s="1057">
        <f>C20-F20</f>
        <v>0</v>
      </c>
      <c r="J20" s="1058">
        <f aca="true" t="shared" si="6" ref="J20:J28">H20+I20</f>
        <v>0</v>
      </c>
      <c r="K20" s="29"/>
      <c r="L20" s="29"/>
      <c r="M20" s="34"/>
      <c r="N20" s="214"/>
    </row>
    <row r="21" spans="1:14" ht="14.25">
      <c r="A21" s="203" t="s">
        <v>110</v>
      </c>
      <c r="B21" s="27">
        <v>0</v>
      </c>
      <c r="C21" s="27">
        <v>0</v>
      </c>
      <c r="D21" s="27">
        <f t="shared" si="0"/>
        <v>0</v>
      </c>
      <c r="E21" s="27">
        <v>0</v>
      </c>
      <c r="F21" s="27">
        <v>0</v>
      </c>
      <c r="G21" s="27">
        <f t="shared" si="3"/>
        <v>0</v>
      </c>
      <c r="H21" s="1058">
        <f t="shared" si="5"/>
        <v>0</v>
      </c>
      <c r="I21" s="1057">
        <f t="shared" si="5"/>
        <v>0</v>
      </c>
      <c r="J21" s="1058">
        <f t="shared" si="6"/>
        <v>0</v>
      </c>
      <c r="K21" s="29"/>
      <c r="L21" s="29"/>
      <c r="M21" s="34"/>
      <c r="N21" s="214"/>
    </row>
    <row r="22" spans="1:14" ht="14.25">
      <c r="A22" s="203" t="s">
        <v>140</v>
      </c>
      <c r="B22" s="27">
        <v>0</v>
      </c>
      <c r="C22" s="27">
        <v>0</v>
      </c>
      <c r="D22" s="27">
        <f t="shared" si="0"/>
        <v>0</v>
      </c>
      <c r="E22" s="27">
        <v>0</v>
      </c>
      <c r="F22" s="27">
        <v>0</v>
      </c>
      <c r="G22" s="27">
        <f>E22+F22</f>
        <v>0</v>
      </c>
      <c r="H22" s="1058">
        <f>B22-E22</f>
        <v>0</v>
      </c>
      <c r="I22" s="1057">
        <f>C22-F22</f>
        <v>0</v>
      </c>
      <c r="J22" s="1058">
        <f t="shared" si="6"/>
        <v>0</v>
      </c>
      <c r="K22" s="29"/>
      <c r="L22" s="29"/>
      <c r="M22" s="34"/>
      <c r="N22" s="214"/>
    </row>
    <row r="23" spans="1:14" ht="14.25">
      <c r="A23" s="203" t="s">
        <v>141</v>
      </c>
      <c r="B23" s="27">
        <v>0</v>
      </c>
      <c r="C23" s="27">
        <v>0</v>
      </c>
      <c r="D23" s="27">
        <f t="shared" si="0"/>
        <v>0</v>
      </c>
      <c r="E23" s="27">
        <v>0</v>
      </c>
      <c r="F23" s="27">
        <v>0</v>
      </c>
      <c r="G23" s="27">
        <f t="shared" si="3"/>
        <v>0</v>
      </c>
      <c r="H23" s="1058">
        <f t="shared" si="5"/>
        <v>0</v>
      </c>
      <c r="I23" s="1057">
        <f t="shared" si="5"/>
        <v>0</v>
      </c>
      <c r="J23" s="1058">
        <f t="shared" si="6"/>
        <v>0</v>
      </c>
      <c r="K23" s="29"/>
      <c r="L23" s="29"/>
      <c r="M23" s="34"/>
      <c r="N23" s="214"/>
    </row>
    <row r="24" spans="1:14" ht="14.25">
      <c r="A24" s="203" t="s">
        <v>348</v>
      </c>
      <c r="B24" s="27">
        <v>0</v>
      </c>
      <c r="C24" s="27">
        <v>0</v>
      </c>
      <c r="D24" s="27">
        <f t="shared" si="0"/>
        <v>0</v>
      </c>
      <c r="E24" s="27">
        <v>0</v>
      </c>
      <c r="F24" s="27">
        <v>0</v>
      </c>
      <c r="G24" s="27">
        <f t="shared" si="3"/>
        <v>0</v>
      </c>
      <c r="H24" s="1058">
        <f t="shared" si="5"/>
        <v>0</v>
      </c>
      <c r="I24" s="1057">
        <f t="shared" si="5"/>
        <v>0</v>
      </c>
      <c r="J24" s="1058">
        <f t="shared" si="6"/>
        <v>0</v>
      </c>
      <c r="K24" s="29"/>
      <c r="L24" s="29"/>
      <c r="M24" s="175"/>
      <c r="N24" s="214"/>
    </row>
    <row r="25" spans="1:14" ht="14.25">
      <c r="A25" s="203" t="s">
        <v>356</v>
      </c>
      <c r="B25" s="27">
        <v>0</v>
      </c>
      <c r="C25" s="27">
        <v>0</v>
      </c>
      <c r="D25" s="27">
        <f t="shared" si="0"/>
        <v>0</v>
      </c>
      <c r="E25" s="27">
        <v>0</v>
      </c>
      <c r="F25" s="27">
        <v>0</v>
      </c>
      <c r="G25" s="27">
        <f t="shared" si="3"/>
        <v>0</v>
      </c>
      <c r="H25" s="1058">
        <f t="shared" si="5"/>
        <v>0</v>
      </c>
      <c r="I25" s="1057">
        <f t="shared" si="5"/>
        <v>0</v>
      </c>
      <c r="J25" s="1058">
        <f t="shared" si="6"/>
        <v>0</v>
      </c>
      <c r="K25" s="29"/>
      <c r="L25" s="29"/>
      <c r="M25" s="175"/>
      <c r="N25" s="214"/>
    </row>
    <row r="26" spans="1:14" ht="14.25">
      <c r="A26" s="203" t="s">
        <v>357</v>
      </c>
      <c r="B26" s="27">
        <v>0</v>
      </c>
      <c r="C26" s="27">
        <v>0</v>
      </c>
      <c r="D26" s="27">
        <f t="shared" si="0"/>
        <v>0</v>
      </c>
      <c r="E26" s="27">
        <v>0</v>
      </c>
      <c r="F26" s="27">
        <v>0</v>
      </c>
      <c r="G26" s="27">
        <f t="shared" si="3"/>
        <v>0</v>
      </c>
      <c r="H26" s="1058">
        <f t="shared" si="5"/>
        <v>0</v>
      </c>
      <c r="I26" s="1057">
        <f t="shared" si="5"/>
        <v>0</v>
      </c>
      <c r="J26" s="1058">
        <f t="shared" si="6"/>
        <v>0</v>
      </c>
      <c r="K26" s="29"/>
      <c r="L26" s="29"/>
      <c r="M26" s="175"/>
      <c r="N26" s="214"/>
    </row>
    <row r="27" spans="1:14" ht="14.25">
      <c r="A27" s="203" t="s">
        <v>384</v>
      </c>
      <c r="B27" s="27">
        <v>5631037</v>
      </c>
      <c r="C27" s="27">
        <v>0</v>
      </c>
      <c r="D27" s="27">
        <f t="shared" si="0"/>
        <v>5631037</v>
      </c>
      <c r="E27" s="27">
        <v>3118022</v>
      </c>
      <c r="F27" s="27">
        <v>0</v>
      </c>
      <c r="G27" s="27">
        <f t="shared" si="3"/>
        <v>3118022</v>
      </c>
      <c r="H27" s="1058">
        <f t="shared" si="5"/>
        <v>2513015</v>
      </c>
      <c r="I27" s="1057">
        <f t="shared" si="5"/>
        <v>0</v>
      </c>
      <c r="J27" s="1058">
        <f t="shared" si="6"/>
        <v>2513015</v>
      </c>
      <c r="K27" s="29"/>
      <c r="L27" s="29"/>
      <c r="M27" s="2172" t="s">
        <v>367</v>
      </c>
      <c r="N27" s="2265"/>
    </row>
    <row r="28" spans="1:14" ht="14.25">
      <c r="A28" s="203" t="s">
        <v>606</v>
      </c>
      <c r="B28" s="27">
        <v>2509678</v>
      </c>
      <c r="C28" s="27">
        <v>0</v>
      </c>
      <c r="D28" s="27">
        <f t="shared" si="0"/>
        <v>2509678</v>
      </c>
      <c r="E28" s="27">
        <v>2108898</v>
      </c>
      <c r="F28" s="27">
        <v>0</v>
      </c>
      <c r="G28" s="27">
        <f t="shared" si="3"/>
        <v>2108898</v>
      </c>
      <c r="H28" s="1058">
        <f t="shared" si="5"/>
        <v>400780</v>
      </c>
      <c r="I28" s="1057">
        <f t="shared" si="5"/>
        <v>0</v>
      </c>
      <c r="J28" s="1058">
        <f t="shared" si="6"/>
        <v>400780</v>
      </c>
      <c r="K28" s="29"/>
      <c r="L28" s="29"/>
      <c r="M28" s="2172" t="s">
        <v>367</v>
      </c>
      <c r="N28" s="2265"/>
    </row>
    <row r="29" spans="1:14" ht="15">
      <c r="A29" s="274" t="s">
        <v>108</v>
      </c>
      <c r="B29" s="38">
        <f>SUM(B20:B28)</f>
        <v>8140715</v>
      </c>
      <c r="C29" s="38">
        <f aca="true" t="shared" si="7" ref="C29:J29">SUM(C20:C28)</f>
        <v>0</v>
      </c>
      <c r="D29" s="38">
        <f t="shared" si="7"/>
        <v>8140715</v>
      </c>
      <c r="E29" s="38">
        <f t="shared" si="7"/>
        <v>5226920</v>
      </c>
      <c r="F29" s="38">
        <f t="shared" si="7"/>
        <v>0</v>
      </c>
      <c r="G29" s="38">
        <f t="shared" si="7"/>
        <v>5226920</v>
      </c>
      <c r="H29" s="1059">
        <f t="shared" si="7"/>
        <v>2913795</v>
      </c>
      <c r="I29" s="1059">
        <f t="shared" si="7"/>
        <v>0</v>
      </c>
      <c r="J29" s="1059">
        <f t="shared" si="7"/>
        <v>2913795</v>
      </c>
      <c r="K29" s="29"/>
      <c r="L29" s="29"/>
      <c r="M29" s="363"/>
      <c r="N29" s="364"/>
    </row>
    <row r="30" spans="1:14" ht="15">
      <c r="A30" s="367" t="s">
        <v>100</v>
      </c>
      <c r="B30" s="38">
        <f aca="true" t="shared" si="8" ref="B30:K30">SUM(B19:B28)</f>
        <v>8140715</v>
      </c>
      <c r="C30" s="38">
        <f t="shared" si="8"/>
        <v>0</v>
      </c>
      <c r="D30" s="38">
        <f t="shared" si="8"/>
        <v>8140715</v>
      </c>
      <c r="E30" s="38">
        <f t="shared" si="8"/>
        <v>5226920</v>
      </c>
      <c r="F30" s="38">
        <f t="shared" si="8"/>
        <v>0</v>
      </c>
      <c r="G30" s="38">
        <f t="shared" si="8"/>
        <v>5226920</v>
      </c>
      <c r="H30" s="1059">
        <f t="shared" si="8"/>
        <v>2913795</v>
      </c>
      <c r="I30" s="1059">
        <f t="shared" si="8"/>
        <v>0</v>
      </c>
      <c r="J30" s="1059">
        <f t="shared" si="8"/>
        <v>2913795</v>
      </c>
      <c r="K30" s="38">
        <f t="shared" si="8"/>
        <v>0</v>
      </c>
      <c r="L30" s="38">
        <f>SUM(L19:L28)</f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063"/>
      <c r="I31" s="1063"/>
      <c r="J31" s="1064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063"/>
      <c r="I32" s="1063"/>
      <c r="J32" s="1064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063"/>
      <c r="I33" s="1063"/>
      <c r="J33" s="1064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063"/>
      <c r="I34" s="1063"/>
      <c r="J34" s="1064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063"/>
      <c r="I35" s="1063"/>
      <c r="J35" s="1064"/>
      <c r="K35" s="46"/>
      <c r="L35" s="46"/>
      <c r="M35" s="46"/>
      <c r="N35" s="46"/>
    </row>
    <row r="36" spans="2:11" ht="15">
      <c r="B36" s="66" t="s">
        <v>111</v>
      </c>
      <c r="C36" s="47" t="s">
        <v>701</v>
      </c>
      <c r="D36" s="47"/>
      <c r="E36" s="48"/>
      <c r="F36" s="48"/>
      <c r="G36" s="49"/>
      <c r="H36" s="1065"/>
      <c r="I36" s="1066" t="s">
        <v>112</v>
      </c>
      <c r="J36" s="1067" t="s">
        <v>354</v>
      </c>
      <c r="K36" s="49"/>
    </row>
    <row r="37" spans="2:12" ht="15">
      <c r="B37" s="8" t="s">
        <v>699</v>
      </c>
      <c r="C37" s="49"/>
      <c r="D37" s="49"/>
      <c r="E37" s="49"/>
      <c r="F37" s="49"/>
      <c r="G37" s="49"/>
      <c r="H37" s="1068"/>
      <c r="I37" s="1068"/>
      <c r="J37" s="1303" t="s">
        <v>113</v>
      </c>
      <c r="K37" s="49"/>
      <c r="L37" s="60"/>
    </row>
    <row r="38" spans="3:14" ht="15">
      <c r="C38" s="49"/>
      <c r="D38" s="49"/>
      <c r="E38" s="49"/>
      <c r="F38" s="49"/>
      <c r="G38" s="49"/>
      <c r="H38" s="1068"/>
      <c r="I38" s="1068"/>
      <c r="J38" s="1068"/>
      <c r="K38" s="49"/>
      <c r="L38" s="60"/>
      <c r="M38" s="49"/>
      <c r="N38" s="49"/>
    </row>
  </sheetData>
  <sheetProtection/>
  <mergeCells count="3">
    <mergeCell ref="M28:N28"/>
    <mergeCell ref="M27:N27"/>
    <mergeCell ref="H10:J10"/>
  </mergeCells>
  <printOptions horizontalCentered="1" verticalCentered="1"/>
  <pageMargins left="0.75" right="0.75" top="1" bottom="1" header="0" footer="0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5">
      <selection activeCell="I12" sqref="I12"/>
    </sheetView>
  </sheetViews>
  <sheetFormatPr defaultColWidth="11.421875" defaultRowHeight="12.75"/>
  <cols>
    <col min="1" max="1" width="11.8515625" style="0" customWidth="1"/>
    <col min="2" max="2" width="13.8515625" style="0" customWidth="1"/>
    <col min="3" max="3" width="15.57421875" style="0" customWidth="1"/>
    <col min="4" max="4" width="14.00390625" style="0" customWidth="1"/>
    <col min="5" max="5" width="11.140625" style="50" customWidth="1"/>
    <col min="6" max="6" width="12.00390625" style="0" customWidth="1"/>
    <col min="7" max="7" width="14.28125" style="0" customWidth="1"/>
    <col min="8" max="9" width="14.57421875" style="1306" customWidth="1"/>
    <col min="10" max="10" width="14.8515625" style="1337" customWidth="1"/>
    <col min="11" max="11" width="11.7109375" style="0" customWidth="1"/>
    <col min="12" max="12" width="11.57421875" style="0" customWidth="1"/>
    <col min="13" max="13" width="9.00390625" style="0" customWidth="1"/>
    <col min="14" max="14" width="9.7109375" style="0" customWidth="1"/>
    <col min="15" max="15" width="13.140625" style="0" hidden="1" customWidth="1"/>
  </cols>
  <sheetData>
    <row r="1" spans="1:14" s="3" customFormat="1" ht="15" customHeight="1">
      <c r="A1" s="1"/>
      <c r="B1" s="2"/>
      <c r="C1" s="1"/>
      <c r="D1" s="1"/>
      <c r="E1" s="1"/>
      <c r="F1" s="1"/>
      <c r="G1" s="1"/>
      <c r="H1" s="1304"/>
      <c r="I1" s="1304"/>
      <c r="J1" s="1304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304"/>
      <c r="I2" s="1304"/>
      <c r="J2" s="1304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304"/>
      <c r="I3" s="1304"/>
      <c r="J3" s="1304"/>
      <c r="K3" s="1"/>
      <c r="L3" s="1"/>
      <c r="M3" s="1"/>
      <c r="N3" s="1"/>
    </row>
    <row r="4" spans="2:14" ht="9.75" customHeight="1">
      <c r="B4" s="1"/>
      <c r="C4" s="1"/>
      <c r="D4" s="1"/>
      <c r="E4" s="1"/>
      <c r="F4" s="1"/>
      <c r="G4" s="1"/>
      <c r="H4" s="1304"/>
      <c r="I4" s="1304"/>
      <c r="J4" s="1305"/>
      <c r="K4" s="1"/>
      <c r="L4" s="1"/>
      <c r="M4" s="1"/>
      <c r="N4" s="1"/>
    </row>
    <row r="5" spans="5:14" ht="12.75">
      <c r="E5"/>
      <c r="I5" s="1307"/>
      <c r="J5" s="1308"/>
      <c r="K5" s="50"/>
      <c r="L5" s="50"/>
      <c r="M5" s="50"/>
      <c r="N5" s="50"/>
    </row>
    <row r="6" spans="5:14" ht="12.75">
      <c r="E6"/>
      <c r="I6" s="1309" t="s">
        <v>196</v>
      </c>
      <c r="J6" s="1310" t="s">
        <v>774</v>
      </c>
      <c r="K6" s="477"/>
      <c r="L6" s="50"/>
      <c r="M6" s="50"/>
      <c r="N6" s="50"/>
    </row>
    <row r="7" spans="5:14" ht="12.75">
      <c r="E7"/>
      <c r="I7" s="1311" t="s">
        <v>90</v>
      </c>
      <c r="J7" s="1307" t="s">
        <v>426</v>
      </c>
      <c r="K7" s="478"/>
      <c r="L7" s="50"/>
      <c r="M7" s="50"/>
      <c r="N7" s="50"/>
    </row>
    <row r="8" spans="5:14" ht="12.75">
      <c r="E8"/>
      <c r="I8" s="1311" t="s">
        <v>91</v>
      </c>
      <c r="J8" s="1307" t="s">
        <v>211</v>
      </c>
      <c r="K8" s="478"/>
      <c r="L8" s="50"/>
      <c r="M8" s="50"/>
      <c r="N8" s="50"/>
    </row>
    <row r="9" spans="2:14" s="8" customFormat="1" ht="18.75" thickBot="1">
      <c r="B9" s="9"/>
      <c r="C9" s="11"/>
      <c r="D9" s="11"/>
      <c r="E9" s="9"/>
      <c r="F9" s="12"/>
      <c r="G9" s="9"/>
      <c r="H9" s="1312"/>
      <c r="I9" s="1312"/>
      <c r="J9" s="1308"/>
      <c r="K9" s="9"/>
      <c r="L9" s="9"/>
      <c r="M9" s="9"/>
      <c r="N9" s="9"/>
    </row>
    <row r="10" spans="1:14" s="66" customFormat="1" ht="26.25" customHeight="1" thickBot="1">
      <c r="A10" s="2175" t="s">
        <v>92</v>
      </c>
      <c r="B10" s="2371" t="s">
        <v>93</v>
      </c>
      <c r="C10" s="2372"/>
      <c r="D10" s="2373"/>
      <c r="E10" s="2371" t="s">
        <v>94</v>
      </c>
      <c r="F10" s="2372"/>
      <c r="G10" s="2373"/>
      <c r="H10" s="2374" t="s">
        <v>175</v>
      </c>
      <c r="I10" s="2375"/>
      <c r="J10" s="2376"/>
      <c r="K10" s="2367" t="s">
        <v>96</v>
      </c>
      <c r="L10" s="2368"/>
      <c r="M10" s="471" t="s">
        <v>97</v>
      </c>
      <c r="N10" s="472"/>
    </row>
    <row r="11" spans="1:14" s="66" customFormat="1" ht="15.75" customHeight="1">
      <c r="A11" s="2366"/>
      <c r="B11" s="663" t="s">
        <v>98</v>
      </c>
      <c r="C11" s="664" t="s">
        <v>99</v>
      </c>
      <c r="D11" s="665" t="s">
        <v>100</v>
      </c>
      <c r="E11" s="663" t="s">
        <v>98</v>
      </c>
      <c r="F11" s="664" t="s">
        <v>99</v>
      </c>
      <c r="G11" s="665" t="s">
        <v>100</v>
      </c>
      <c r="H11" s="1313" t="s">
        <v>98</v>
      </c>
      <c r="I11" s="1314" t="s">
        <v>99</v>
      </c>
      <c r="J11" s="1315" t="s">
        <v>100</v>
      </c>
      <c r="K11" s="663" t="s">
        <v>98</v>
      </c>
      <c r="L11" s="665" t="s">
        <v>99</v>
      </c>
      <c r="M11" s="666" t="s">
        <v>101</v>
      </c>
      <c r="N11" s="667" t="s">
        <v>102</v>
      </c>
    </row>
    <row r="12" spans="1:14" s="32" customFormat="1" ht="19.5" customHeight="1">
      <c r="A12" s="26" t="s">
        <v>103</v>
      </c>
      <c r="B12" s="559">
        <v>0</v>
      </c>
      <c r="C12" s="86">
        <v>0</v>
      </c>
      <c r="D12" s="560">
        <v>0</v>
      </c>
      <c r="E12" s="559">
        <v>0</v>
      </c>
      <c r="F12" s="86">
        <v>0</v>
      </c>
      <c r="G12" s="560">
        <f>+E12+F12</f>
        <v>0</v>
      </c>
      <c r="H12" s="1316">
        <f aca="true" t="shared" si="0" ref="H12:I18">B12-E12</f>
        <v>0</v>
      </c>
      <c r="I12" s="1317">
        <f t="shared" si="0"/>
        <v>0</v>
      </c>
      <c r="J12" s="1318">
        <f aca="true" t="shared" si="1" ref="J12:J17">H12+I12</f>
        <v>0</v>
      </c>
      <c r="K12" s="668"/>
      <c r="L12" s="669"/>
      <c r="M12" s="453"/>
      <c r="N12" s="94"/>
    </row>
    <row r="13" spans="1:14" s="32" customFormat="1" ht="19.5" customHeight="1">
      <c r="A13" s="26" t="s">
        <v>104</v>
      </c>
      <c r="B13" s="559">
        <v>0</v>
      </c>
      <c r="C13" s="86">
        <v>0</v>
      </c>
      <c r="D13" s="560">
        <f aca="true" t="shared" si="2" ref="D13:D20">B13+C13</f>
        <v>0</v>
      </c>
      <c r="E13" s="559">
        <v>0</v>
      </c>
      <c r="F13" s="86">
        <v>0</v>
      </c>
      <c r="G13" s="560">
        <f aca="true" t="shared" si="3" ref="G13:G24">E13+F13</f>
        <v>0</v>
      </c>
      <c r="H13" s="1316">
        <f t="shared" si="0"/>
        <v>0</v>
      </c>
      <c r="I13" s="1317">
        <f t="shared" si="0"/>
        <v>0</v>
      </c>
      <c r="J13" s="1318">
        <f t="shared" si="1"/>
        <v>0</v>
      </c>
      <c r="K13" s="668"/>
      <c r="L13" s="669"/>
      <c r="M13" s="453"/>
      <c r="N13" s="94"/>
    </row>
    <row r="14" spans="1:14" s="32" customFormat="1" ht="19.5" customHeight="1">
      <c r="A14" s="26" t="s">
        <v>105</v>
      </c>
      <c r="B14" s="559">
        <v>0</v>
      </c>
      <c r="C14" s="86">
        <v>0</v>
      </c>
      <c r="D14" s="560">
        <f t="shared" si="2"/>
        <v>0</v>
      </c>
      <c r="E14" s="559">
        <v>0</v>
      </c>
      <c r="F14" s="86">
        <v>0</v>
      </c>
      <c r="G14" s="560">
        <f t="shared" si="3"/>
        <v>0</v>
      </c>
      <c r="H14" s="1316">
        <f t="shared" si="0"/>
        <v>0</v>
      </c>
      <c r="I14" s="1317">
        <f t="shared" si="0"/>
        <v>0</v>
      </c>
      <c r="J14" s="1318">
        <f t="shared" si="1"/>
        <v>0</v>
      </c>
      <c r="K14" s="668"/>
      <c r="L14" s="669"/>
      <c r="M14" s="453" t="s">
        <v>418</v>
      </c>
      <c r="N14" s="94">
        <v>38988</v>
      </c>
    </row>
    <row r="15" spans="1:14" s="32" customFormat="1" ht="19.5" customHeight="1">
      <c r="A15" s="26">
        <v>1.998</v>
      </c>
      <c r="B15" s="559">
        <v>0</v>
      </c>
      <c r="C15" s="86">
        <v>0</v>
      </c>
      <c r="D15" s="560">
        <f t="shared" si="2"/>
        <v>0</v>
      </c>
      <c r="E15" s="559">
        <v>0</v>
      </c>
      <c r="F15" s="86">
        <v>0</v>
      </c>
      <c r="G15" s="560">
        <f>+E15+F15</f>
        <v>0</v>
      </c>
      <c r="H15" s="1316">
        <f t="shared" si="0"/>
        <v>0</v>
      </c>
      <c r="I15" s="1317">
        <f t="shared" si="0"/>
        <v>0</v>
      </c>
      <c r="J15" s="1318">
        <f>H15+I15</f>
        <v>0</v>
      </c>
      <c r="K15" s="668"/>
      <c r="L15" s="669"/>
      <c r="M15" s="453" t="s">
        <v>419</v>
      </c>
      <c r="N15" s="94">
        <v>38988</v>
      </c>
    </row>
    <row r="16" spans="1:14" s="32" customFormat="1" ht="19.5" customHeight="1">
      <c r="A16" s="26">
        <v>1.999</v>
      </c>
      <c r="B16" s="559">
        <v>514000</v>
      </c>
      <c r="C16" s="86">
        <v>3229000</v>
      </c>
      <c r="D16" s="560">
        <f t="shared" si="2"/>
        <v>3743000</v>
      </c>
      <c r="E16" s="559">
        <v>514000</v>
      </c>
      <c r="F16" s="86">
        <v>689280</v>
      </c>
      <c r="G16" s="560">
        <f>+E16+F16</f>
        <v>1203280</v>
      </c>
      <c r="H16" s="1316">
        <f t="shared" si="0"/>
        <v>0</v>
      </c>
      <c r="I16" s="1317">
        <f t="shared" si="0"/>
        <v>2539720</v>
      </c>
      <c r="J16" s="1318">
        <f>H16+I16</f>
        <v>2539720</v>
      </c>
      <c r="K16" s="668">
        <v>34619</v>
      </c>
      <c r="L16" s="669"/>
      <c r="M16" s="453" t="s">
        <v>703</v>
      </c>
      <c r="N16" s="94">
        <v>38988</v>
      </c>
    </row>
    <row r="17" spans="1:14" ht="23.25" customHeight="1">
      <c r="A17" s="96" t="s">
        <v>106</v>
      </c>
      <c r="B17" s="559">
        <v>698000</v>
      </c>
      <c r="C17" s="86">
        <v>3204000</v>
      </c>
      <c r="D17" s="560">
        <f t="shared" si="2"/>
        <v>3902000</v>
      </c>
      <c r="E17" s="559">
        <v>570519</v>
      </c>
      <c r="F17" s="86">
        <v>1685412</v>
      </c>
      <c r="G17" s="560">
        <f t="shared" si="3"/>
        <v>2255931</v>
      </c>
      <c r="H17" s="1316">
        <f t="shared" si="0"/>
        <v>127481</v>
      </c>
      <c r="I17" s="1317">
        <f t="shared" si="0"/>
        <v>1518588</v>
      </c>
      <c r="J17" s="1318">
        <f t="shared" si="1"/>
        <v>1646069</v>
      </c>
      <c r="K17" s="668"/>
      <c r="L17" s="669"/>
      <c r="M17" s="453" t="s">
        <v>704</v>
      </c>
      <c r="N17" s="94">
        <v>38988</v>
      </c>
    </row>
    <row r="18" spans="1:14" ht="21.75" customHeight="1" thickBot="1">
      <c r="A18" s="93" t="s">
        <v>107</v>
      </c>
      <c r="B18" s="562">
        <v>3263000</v>
      </c>
      <c r="C18" s="215">
        <v>4101000</v>
      </c>
      <c r="D18" s="563">
        <f t="shared" si="2"/>
        <v>7364000</v>
      </c>
      <c r="E18" s="562">
        <v>532326</v>
      </c>
      <c r="F18" s="215">
        <v>2019060</v>
      </c>
      <c r="G18" s="563">
        <f t="shared" si="3"/>
        <v>2551386</v>
      </c>
      <c r="H18" s="1319">
        <f t="shared" si="0"/>
        <v>2730674</v>
      </c>
      <c r="I18" s="1320">
        <f t="shared" si="0"/>
        <v>2081940</v>
      </c>
      <c r="J18" s="1321">
        <f>H18+I18</f>
        <v>4812614</v>
      </c>
      <c r="K18" s="671"/>
      <c r="L18" s="672"/>
      <c r="M18" s="675" t="s">
        <v>704</v>
      </c>
      <c r="N18" s="676">
        <v>38988</v>
      </c>
    </row>
    <row r="19" spans="1:14" ht="22.5" customHeight="1" thickBot="1">
      <c r="A19" s="157" t="s">
        <v>108</v>
      </c>
      <c r="B19" s="673">
        <f>SUM(B12:B18)</f>
        <v>4475000</v>
      </c>
      <c r="C19" s="529">
        <f aca="true" t="shared" si="4" ref="C19:J19">SUM(C12:C18)</f>
        <v>10534000</v>
      </c>
      <c r="D19" s="530">
        <f t="shared" si="4"/>
        <v>15009000</v>
      </c>
      <c r="E19" s="673">
        <f t="shared" si="4"/>
        <v>1616845</v>
      </c>
      <c r="F19" s="529">
        <f t="shared" si="4"/>
        <v>4393752</v>
      </c>
      <c r="G19" s="530">
        <f t="shared" si="4"/>
        <v>6010597</v>
      </c>
      <c r="H19" s="1322">
        <f t="shared" si="4"/>
        <v>2858155</v>
      </c>
      <c r="I19" s="1323">
        <f t="shared" si="4"/>
        <v>6140248</v>
      </c>
      <c r="J19" s="1324">
        <f t="shared" si="4"/>
        <v>8998403</v>
      </c>
      <c r="K19" s="673">
        <f>SUM(K12:K18)</f>
        <v>34619</v>
      </c>
      <c r="L19" s="530">
        <f>SUM(L12:L18)</f>
        <v>0</v>
      </c>
      <c r="M19" s="683"/>
      <c r="N19" s="684"/>
    </row>
    <row r="20" spans="1:14" ht="19.5" customHeight="1">
      <c r="A20" s="749" t="s">
        <v>109</v>
      </c>
      <c r="B20" s="949">
        <v>3692000</v>
      </c>
      <c r="C20" s="678">
        <v>2809000</v>
      </c>
      <c r="D20" s="679">
        <f t="shared" si="2"/>
        <v>6501000</v>
      </c>
      <c r="E20" s="677">
        <v>624690</v>
      </c>
      <c r="F20" s="678">
        <v>2533100</v>
      </c>
      <c r="G20" s="679">
        <f t="shared" si="3"/>
        <v>3157790</v>
      </c>
      <c r="H20" s="1325">
        <f aca="true" t="shared" si="5" ref="H20:I25">B20-E20</f>
        <v>3067310</v>
      </c>
      <c r="I20" s="1325">
        <f t="shared" si="5"/>
        <v>275900</v>
      </c>
      <c r="J20" s="1325">
        <f>H20+I20</f>
        <v>3343210</v>
      </c>
      <c r="K20" s="680"/>
      <c r="L20" s="681"/>
      <c r="M20" s="682" t="s">
        <v>705</v>
      </c>
      <c r="N20" s="90">
        <v>38988</v>
      </c>
    </row>
    <row r="21" spans="1:14" ht="19.5" customHeight="1">
      <c r="A21" s="749" t="s">
        <v>110</v>
      </c>
      <c r="B21" s="569">
        <v>3692000</v>
      </c>
      <c r="C21" s="86">
        <v>2809000</v>
      </c>
      <c r="D21" s="560">
        <f>B21+C21</f>
        <v>6501000</v>
      </c>
      <c r="E21" s="559">
        <v>6759310</v>
      </c>
      <c r="F21" s="86">
        <v>3084900</v>
      </c>
      <c r="G21" s="560">
        <f t="shared" si="3"/>
        <v>9844210</v>
      </c>
      <c r="H21" s="1326">
        <f t="shared" si="5"/>
        <v>-3067310</v>
      </c>
      <c r="I21" s="1326">
        <f t="shared" si="5"/>
        <v>-275900</v>
      </c>
      <c r="J21" s="1326">
        <f>H21+I21</f>
        <v>-3343210</v>
      </c>
      <c r="K21" s="668">
        <v>2858156</v>
      </c>
      <c r="L21" s="669">
        <v>2631114</v>
      </c>
      <c r="M21" s="670" t="s">
        <v>706</v>
      </c>
      <c r="N21" s="94">
        <v>38988</v>
      </c>
    </row>
    <row r="22" spans="1:14" ht="19.5" customHeight="1">
      <c r="A22" s="412">
        <v>2004</v>
      </c>
      <c r="B22" s="569">
        <v>3161000</v>
      </c>
      <c r="C22" s="86">
        <v>3042000</v>
      </c>
      <c r="D22" s="560">
        <f>B22+C22</f>
        <v>6203000</v>
      </c>
      <c r="E22" s="559">
        <v>3161000</v>
      </c>
      <c r="F22" s="86">
        <v>2797711</v>
      </c>
      <c r="G22" s="560">
        <f>E22+F22</f>
        <v>5958711</v>
      </c>
      <c r="H22" s="1326">
        <f t="shared" si="5"/>
        <v>0</v>
      </c>
      <c r="I22" s="1326">
        <f t="shared" si="5"/>
        <v>244289</v>
      </c>
      <c r="J22" s="1326">
        <f>H22+I22</f>
        <v>244289</v>
      </c>
      <c r="K22" s="668">
        <v>820104</v>
      </c>
      <c r="L22" s="669"/>
      <c r="M22" s="670" t="s">
        <v>890</v>
      </c>
      <c r="N22" s="94" t="s">
        <v>888</v>
      </c>
    </row>
    <row r="23" spans="1:14" ht="21" customHeight="1">
      <c r="A23" s="412" t="s">
        <v>141</v>
      </c>
      <c r="B23" s="569">
        <v>3835000</v>
      </c>
      <c r="C23" s="86">
        <v>3785000</v>
      </c>
      <c r="D23" s="560">
        <f>B23+C23</f>
        <v>7620000</v>
      </c>
      <c r="E23" s="559">
        <v>3835000</v>
      </c>
      <c r="F23" s="86">
        <v>3114660</v>
      </c>
      <c r="G23" s="560">
        <f t="shared" si="3"/>
        <v>6949660</v>
      </c>
      <c r="H23" s="1326">
        <f t="shared" si="5"/>
        <v>0</v>
      </c>
      <c r="I23" s="1326">
        <f t="shared" si="5"/>
        <v>670340</v>
      </c>
      <c r="J23" s="1326">
        <f>H23+I23</f>
        <v>670340</v>
      </c>
      <c r="K23" s="668">
        <v>437956</v>
      </c>
      <c r="L23" s="669"/>
      <c r="M23" s="670" t="s">
        <v>891</v>
      </c>
      <c r="N23" s="94" t="s">
        <v>888</v>
      </c>
    </row>
    <row r="24" spans="1:15" ht="24" customHeight="1">
      <c r="A24" s="412" t="s">
        <v>348</v>
      </c>
      <c r="B24" s="569">
        <v>5053000</v>
      </c>
      <c r="C24" s="86">
        <v>3073000</v>
      </c>
      <c r="D24" s="560">
        <f>B24+C24</f>
        <v>8126000</v>
      </c>
      <c r="E24" s="559">
        <v>4470420</v>
      </c>
      <c r="F24" s="86">
        <v>3090140</v>
      </c>
      <c r="G24" s="560">
        <f t="shared" si="3"/>
        <v>7560560</v>
      </c>
      <c r="H24" s="1326">
        <f>+B24-E24</f>
        <v>582580</v>
      </c>
      <c r="I24" s="1326">
        <f t="shared" si="5"/>
        <v>-17140</v>
      </c>
      <c r="J24" s="1326">
        <f>H24+I24</f>
        <v>565440</v>
      </c>
      <c r="K24" s="668"/>
      <c r="L24" s="669"/>
      <c r="M24" s="670" t="s">
        <v>924</v>
      </c>
      <c r="N24" s="94">
        <v>40918</v>
      </c>
      <c r="O24" s="156"/>
    </row>
    <row r="25" spans="1:14" ht="24" customHeight="1">
      <c r="A25" s="412">
        <v>2007</v>
      </c>
      <c r="B25" s="569">
        <v>7299109</v>
      </c>
      <c r="C25" s="86">
        <v>3712818</v>
      </c>
      <c r="D25" s="560">
        <f>SUM(B25:C25)</f>
        <v>11011927</v>
      </c>
      <c r="E25" s="559">
        <v>4761048</v>
      </c>
      <c r="F25" s="86">
        <v>4644587</v>
      </c>
      <c r="G25" s="560">
        <f>SUM(E25:F25)</f>
        <v>9405635</v>
      </c>
      <c r="H25" s="1326">
        <f aca="true" t="shared" si="6" ref="H25:I28">+B25-E25</f>
        <v>2538061</v>
      </c>
      <c r="I25" s="1326">
        <f t="shared" si="5"/>
        <v>-931769</v>
      </c>
      <c r="J25" s="1326">
        <f>SUM(H25:I25)</f>
        <v>1606292</v>
      </c>
      <c r="K25" s="668"/>
      <c r="L25" s="669">
        <v>983532</v>
      </c>
      <c r="M25" s="670" t="s">
        <v>925</v>
      </c>
      <c r="N25" s="94">
        <v>40918</v>
      </c>
    </row>
    <row r="26" spans="1:14" ht="22.5" customHeight="1">
      <c r="A26" s="412">
        <v>2008</v>
      </c>
      <c r="B26" s="569">
        <v>5399920</v>
      </c>
      <c r="C26" s="86">
        <v>5474360</v>
      </c>
      <c r="D26" s="560">
        <f>SUM(B26:C26)</f>
        <v>10874280</v>
      </c>
      <c r="E26" s="559">
        <v>4673564</v>
      </c>
      <c r="F26" s="86">
        <v>3899252</v>
      </c>
      <c r="G26" s="560">
        <f>SUM(E26:F26)</f>
        <v>8572816</v>
      </c>
      <c r="H26" s="1326">
        <f t="shared" si="6"/>
        <v>726356</v>
      </c>
      <c r="I26" s="1326">
        <f t="shared" si="6"/>
        <v>1575108</v>
      </c>
      <c r="J26" s="1326">
        <f>SUM(H26:I26)</f>
        <v>2301464</v>
      </c>
      <c r="K26" s="668"/>
      <c r="L26" s="669"/>
      <c r="M26" s="670" t="s">
        <v>892</v>
      </c>
      <c r="N26" s="94" t="s">
        <v>888</v>
      </c>
    </row>
    <row r="27" spans="1:14" ht="24.75" customHeight="1">
      <c r="A27" s="412">
        <v>2009</v>
      </c>
      <c r="B27" s="569">
        <v>5692721</v>
      </c>
      <c r="C27" s="86">
        <v>0</v>
      </c>
      <c r="D27" s="560">
        <f>SUM(B27:C27)</f>
        <v>5692721</v>
      </c>
      <c r="E27" s="559">
        <v>7047948</v>
      </c>
      <c r="F27" s="86">
        <v>0</v>
      </c>
      <c r="G27" s="560">
        <f>SUM(E27:F27)</f>
        <v>7047948</v>
      </c>
      <c r="H27" s="1326">
        <f t="shared" si="6"/>
        <v>-1355227</v>
      </c>
      <c r="I27" s="1326">
        <f t="shared" si="6"/>
        <v>0</v>
      </c>
      <c r="J27" s="1326">
        <f>SUM(H27:I27)</f>
        <v>-1355227</v>
      </c>
      <c r="K27" s="668"/>
      <c r="L27" s="669"/>
      <c r="M27" s="670" t="s">
        <v>926</v>
      </c>
      <c r="N27" s="94">
        <v>40918</v>
      </c>
    </row>
    <row r="28" spans="1:14" ht="24.75" customHeight="1">
      <c r="A28" s="412">
        <v>2010</v>
      </c>
      <c r="B28" s="86">
        <v>10302997</v>
      </c>
      <c r="C28" s="86">
        <v>0</v>
      </c>
      <c r="D28" s="86">
        <f>SUM(B28:C28)</f>
        <v>10302997</v>
      </c>
      <c r="E28" s="86">
        <v>9069108</v>
      </c>
      <c r="F28" s="86">
        <v>0</v>
      </c>
      <c r="G28" s="86">
        <f>SUM(E28:F28)</f>
        <v>9069108</v>
      </c>
      <c r="H28" s="1326">
        <f t="shared" si="6"/>
        <v>1233889</v>
      </c>
      <c r="I28" s="1326">
        <f t="shared" si="6"/>
        <v>0</v>
      </c>
      <c r="J28" s="1326">
        <f>SUM(H28:I28)</f>
        <v>1233889</v>
      </c>
      <c r="K28" s="88"/>
      <c r="L28" s="88"/>
      <c r="M28" s="951" t="s">
        <v>889</v>
      </c>
      <c r="N28" s="94" t="s">
        <v>888</v>
      </c>
    </row>
    <row r="29" spans="1:14" ht="24.75" customHeight="1" thickBot="1">
      <c r="A29" s="952" t="s">
        <v>108</v>
      </c>
      <c r="B29" s="950">
        <f>SUM(B20:B28)</f>
        <v>48127747</v>
      </c>
      <c r="C29" s="942">
        <f aca="true" t="shared" si="7" ref="C29:J29">SUM(C20:C28)</f>
        <v>24705178</v>
      </c>
      <c r="D29" s="942">
        <f t="shared" si="7"/>
        <v>72832925</v>
      </c>
      <c r="E29" s="942">
        <f t="shared" si="7"/>
        <v>44402088</v>
      </c>
      <c r="F29" s="942">
        <f t="shared" si="7"/>
        <v>23164350</v>
      </c>
      <c r="G29" s="942">
        <f t="shared" si="7"/>
        <v>67566438</v>
      </c>
      <c r="H29" s="1327">
        <f t="shared" si="7"/>
        <v>3725659</v>
      </c>
      <c r="I29" s="1327">
        <f t="shared" si="7"/>
        <v>1540828</v>
      </c>
      <c r="J29" s="1327">
        <f t="shared" si="7"/>
        <v>5266487</v>
      </c>
      <c r="K29" s="947"/>
      <c r="L29" s="47"/>
      <c r="M29" s="948"/>
      <c r="N29" s="676"/>
    </row>
    <row r="30" spans="1:14" ht="20.25" customHeight="1" thickBot="1">
      <c r="A30" s="42" t="s">
        <v>537</v>
      </c>
      <c r="B30" s="673">
        <f>SUM(B19:B28)</f>
        <v>52602747</v>
      </c>
      <c r="C30" s="673">
        <f>SUM(C19:C28)</f>
        <v>35239178</v>
      </c>
      <c r="D30" s="673">
        <f>SUM(D20:D28)</f>
        <v>72832925</v>
      </c>
      <c r="E30" s="673">
        <f aca="true" t="shared" si="8" ref="E30:L30">SUM(E20:E28)</f>
        <v>44402088</v>
      </c>
      <c r="F30" s="673">
        <f t="shared" si="8"/>
        <v>23164350</v>
      </c>
      <c r="G30" s="673">
        <f t="shared" si="8"/>
        <v>67566438</v>
      </c>
      <c r="H30" s="1322">
        <f t="shared" si="8"/>
        <v>3725659</v>
      </c>
      <c r="I30" s="1322">
        <f t="shared" si="8"/>
        <v>1540828</v>
      </c>
      <c r="J30" s="1322">
        <f t="shared" si="8"/>
        <v>5266487</v>
      </c>
      <c r="K30" s="673">
        <f t="shared" si="8"/>
        <v>4116216</v>
      </c>
      <c r="L30" s="673">
        <f t="shared" si="8"/>
        <v>3614646</v>
      </c>
      <c r="M30" s="438"/>
      <c r="N30" s="439"/>
    </row>
    <row r="31" spans="1:14" ht="15">
      <c r="A31" s="45"/>
      <c r="B31" s="46"/>
      <c r="C31" s="46"/>
      <c r="D31" s="46"/>
      <c r="E31" s="46"/>
      <c r="F31" s="46"/>
      <c r="G31" s="46"/>
      <c r="H31" s="1328"/>
      <c r="I31" s="1328"/>
      <c r="J31" s="1329"/>
      <c r="K31" s="46"/>
      <c r="L31" s="46"/>
      <c r="M31" s="46"/>
      <c r="N31" s="46"/>
    </row>
    <row r="32" spans="1:14" s="66" customFormat="1" ht="12">
      <c r="A32" s="476"/>
      <c r="B32" s="49" t="s">
        <v>881</v>
      </c>
      <c r="C32" s="49"/>
      <c r="D32" s="49"/>
      <c r="E32" s="49"/>
      <c r="F32" s="49"/>
      <c r="G32" s="49"/>
      <c r="H32" s="1330"/>
      <c r="I32" s="1330"/>
      <c r="J32" s="1331"/>
      <c r="K32" s="49"/>
      <c r="L32" s="49"/>
      <c r="M32" s="49"/>
      <c r="N32" s="49"/>
    </row>
    <row r="33" spans="1:14" ht="15">
      <c r="A33" s="45"/>
      <c r="B33" s="430" t="s">
        <v>927</v>
      </c>
      <c r="C33" s="430"/>
      <c r="D33" s="430"/>
      <c r="E33" s="430"/>
      <c r="F33" s="430"/>
      <c r="G33" s="430"/>
      <c r="H33" s="1332"/>
      <c r="I33" s="1328"/>
      <c r="J33" s="1329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328"/>
      <c r="I34" s="1328"/>
      <c r="J34" s="1329"/>
      <c r="K34" s="46"/>
      <c r="L34" s="46"/>
      <c r="M34" s="46"/>
      <c r="N34" s="46"/>
    </row>
    <row r="35" spans="2:14" ht="15">
      <c r="B35" s="67" t="s">
        <v>111</v>
      </c>
      <c r="C35" s="311" t="s">
        <v>775</v>
      </c>
      <c r="D35" s="311"/>
      <c r="E35" s="48"/>
      <c r="F35" s="48"/>
      <c r="G35" s="48"/>
      <c r="H35" s="1333"/>
      <c r="I35" s="1334" t="s">
        <v>112</v>
      </c>
      <c r="J35" s="2369" t="s">
        <v>806</v>
      </c>
      <c r="K35" s="2370"/>
      <c r="L35" s="2370"/>
      <c r="M35" s="2370"/>
      <c r="N35" s="2370"/>
    </row>
    <row r="36" spans="2:14" ht="15.75" customHeight="1">
      <c r="B36" s="67" t="s">
        <v>928</v>
      </c>
      <c r="C36" s="48"/>
      <c r="D36" s="48"/>
      <c r="E36" s="48"/>
      <c r="F36" s="48"/>
      <c r="G36" s="48"/>
      <c r="H36" s="1330"/>
      <c r="J36" s="1335" t="s">
        <v>786</v>
      </c>
      <c r="K36" s="115"/>
      <c r="L36" s="269"/>
      <c r="M36" s="270"/>
      <c r="N36" s="52"/>
    </row>
    <row r="37" spans="2:14" ht="12.75">
      <c r="B37" s="311"/>
      <c r="C37" s="48"/>
      <c r="D37" s="48"/>
      <c r="E37" s="48"/>
      <c r="F37" s="48"/>
      <c r="G37" s="48"/>
      <c r="H37" s="1330"/>
      <c r="I37" s="1330"/>
      <c r="J37" s="1336"/>
      <c r="K37" s="268"/>
      <c r="L37" s="54"/>
      <c r="M37" s="268"/>
      <c r="N37" s="268"/>
    </row>
    <row r="38" spans="2:7" ht="12.75">
      <c r="B38" s="67"/>
      <c r="C38" s="67"/>
      <c r="D38" s="67"/>
      <c r="E38" s="188"/>
      <c r="F38" s="67"/>
      <c r="G38" s="67"/>
    </row>
    <row r="40" spans="2:14" ht="18">
      <c r="B40" s="51"/>
      <c r="C40" s="4"/>
      <c r="D40" s="4"/>
      <c r="E40" s="51"/>
      <c r="F40" s="12"/>
      <c r="G40" s="51"/>
      <c r="H40" s="1338"/>
      <c r="I40" s="1338"/>
      <c r="J40" s="1339"/>
      <c r="K40" s="51"/>
      <c r="L40" s="51"/>
      <c r="M40" s="51"/>
      <c r="N40" s="51"/>
    </row>
    <row r="41" ht="12.75">
      <c r="E41"/>
    </row>
    <row r="42" ht="12.75">
      <c r="E42"/>
    </row>
  </sheetData>
  <sheetProtection/>
  <mergeCells count="6">
    <mergeCell ref="A10:A11"/>
    <mergeCell ref="K10:L10"/>
    <mergeCell ref="J35:N35"/>
    <mergeCell ref="B10:D10"/>
    <mergeCell ref="E10:G10"/>
    <mergeCell ref="H10:J10"/>
  </mergeCells>
  <printOptions horizontalCentered="1" verticalCentered="1"/>
  <pageMargins left="0.3937007874015748" right="0.7480314960629921" top="0.5905511811023623" bottom="0.3937007874015748" header="0" footer="0"/>
  <pageSetup horizontalDpi="600" verticalDpi="600" orientation="landscape" paperSize="14" scale="75" r:id="rId1"/>
  <rowBreaks count="1" manualBreakCount="1">
    <brk id="37" max="14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10.28125" style="0" customWidth="1"/>
    <col min="2" max="2" width="14.421875" style="0" customWidth="1"/>
    <col min="3" max="3" width="14.00390625" style="0" customWidth="1"/>
    <col min="4" max="4" width="14.140625" style="0" customWidth="1"/>
    <col min="5" max="5" width="14.140625" style="50" customWidth="1"/>
    <col min="6" max="6" width="13.140625" style="0" customWidth="1"/>
    <col min="7" max="7" width="14.57421875" style="0" customWidth="1"/>
    <col min="8" max="8" width="15.00390625" style="198" customWidth="1"/>
    <col min="9" max="9" width="14.00390625" style="198" customWidth="1"/>
    <col min="10" max="10" width="13.140625" style="1667" customWidth="1"/>
    <col min="11" max="11" width="12.00390625" style="0" customWidth="1"/>
    <col min="12" max="12" width="12.421875" style="0" customWidth="1"/>
    <col min="13" max="13" width="8.8515625" style="0" customWidth="1"/>
    <col min="14" max="14" width="9.28125" style="0" customWidth="1"/>
  </cols>
  <sheetData>
    <row r="1" spans="1:14" s="3" customFormat="1" ht="15" customHeight="1">
      <c r="A1" s="2301" t="s">
        <v>86</v>
      </c>
      <c r="B1" s="2301"/>
      <c r="C1" s="2301"/>
      <c r="D1" s="2301"/>
      <c r="E1" s="2301"/>
      <c r="F1" s="2301"/>
      <c r="G1" s="2301"/>
      <c r="H1" s="2301"/>
      <c r="I1" s="2301"/>
      <c r="J1" s="2301"/>
      <c r="K1" s="2301"/>
      <c r="L1" s="2301"/>
      <c r="M1" s="2301"/>
      <c r="N1" s="2301"/>
    </row>
    <row r="2" spans="1:14" ht="15.75">
      <c r="A2" s="2301" t="s">
        <v>87</v>
      </c>
      <c r="B2" s="2301"/>
      <c r="C2" s="2301"/>
      <c r="D2" s="2301"/>
      <c r="E2" s="2301"/>
      <c r="F2" s="2301"/>
      <c r="G2" s="2301"/>
      <c r="H2" s="2301"/>
      <c r="I2" s="2301"/>
      <c r="J2" s="2301"/>
      <c r="K2" s="2301"/>
      <c r="L2" s="2301"/>
      <c r="M2" s="2301"/>
      <c r="N2" s="2301"/>
    </row>
    <row r="3" spans="1:14" ht="15.75">
      <c r="A3" s="2301" t="s">
        <v>88</v>
      </c>
      <c r="B3" s="2301"/>
      <c r="C3" s="2301"/>
      <c r="D3" s="2301"/>
      <c r="E3" s="2301"/>
      <c r="F3" s="2301"/>
      <c r="G3" s="2301"/>
      <c r="H3" s="2301"/>
      <c r="I3" s="2301"/>
      <c r="J3" s="2301"/>
      <c r="K3" s="2301"/>
      <c r="L3" s="2301"/>
      <c r="M3" s="2301"/>
      <c r="N3" s="2301"/>
    </row>
    <row r="4" spans="2:14" ht="15.75">
      <c r="B4" s="413"/>
      <c r="C4" s="413"/>
      <c r="D4" s="413"/>
      <c r="E4" s="413"/>
      <c r="F4" s="413"/>
      <c r="G4" s="413"/>
      <c r="H4" s="1698"/>
      <c r="I4" s="1698"/>
      <c r="J4" s="1699"/>
      <c r="K4" s="413"/>
      <c r="L4" s="413"/>
      <c r="M4" s="413"/>
      <c r="N4" s="413"/>
    </row>
    <row r="5" ht="12.75">
      <c r="E5"/>
    </row>
    <row r="6" spans="5:12" ht="15.75" customHeight="1">
      <c r="E6"/>
      <c r="I6" s="198" t="s">
        <v>196</v>
      </c>
      <c r="J6" s="2379" t="s">
        <v>413</v>
      </c>
      <c r="K6" s="2379"/>
      <c r="L6" s="2379"/>
    </row>
    <row r="7" spans="5:12" ht="15.75">
      <c r="E7"/>
      <c r="I7" s="198" t="s">
        <v>90</v>
      </c>
      <c r="J7" s="1667" t="s">
        <v>412</v>
      </c>
      <c r="K7" s="7"/>
      <c r="L7" s="6"/>
    </row>
    <row r="8" spans="5:12" ht="15.75" customHeight="1">
      <c r="E8"/>
      <c r="I8" s="198" t="s">
        <v>91</v>
      </c>
      <c r="J8" s="2380" t="s">
        <v>6</v>
      </c>
      <c r="K8" s="2380"/>
      <c r="L8" s="2380"/>
    </row>
    <row r="9" spans="2:14" s="8" customFormat="1" ht="18.75" thickBot="1">
      <c r="B9" s="415"/>
      <c r="C9" s="953"/>
      <c r="D9" s="45"/>
      <c r="E9" s="415"/>
      <c r="F9" s="954"/>
      <c r="G9" s="415"/>
      <c r="H9" s="1668"/>
      <c r="I9" s="1668"/>
      <c r="J9" s="1478"/>
      <c r="K9" s="415"/>
      <c r="L9" s="415"/>
      <c r="M9" s="415"/>
      <c r="N9" s="415"/>
    </row>
    <row r="10" spans="1:14" ht="27" customHeight="1" thickBot="1">
      <c r="A10" s="13" t="s">
        <v>92</v>
      </c>
      <c r="B10" s="2167" t="s">
        <v>93</v>
      </c>
      <c r="C10" s="2167"/>
      <c r="D10" s="2163"/>
      <c r="E10" s="2166" t="s">
        <v>94</v>
      </c>
      <c r="F10" s="2167"/>
      <c r="G10" s="2163"/>
      <c r="H10" s="2302" t="s">
        <v>175</v>
      </c>
      <c r="I10" s="2303"/>
      <c r="J10" s="2304"/>
      <c r="K10" s="2238" t="s">
        <v>96</v>
      </c>
      <c r="L10" s="2235"/>
      <c r="M10" s="2377" t="s">
        <v>980</v>
      </c>
      <c r="N10" s="2378"/>
    </row>
    <row r="11" spans="1:14" ht="19.5" customHeight="1" thickBot="1">
      <c r="A11" s="21"/>
      <c r="B11" s="133" t="s">
        <v>981</v>
      </c>
      <c r="C11" s="23" t="s">
        <v>982</v>
      </c>
      <c r="D11" s="116" t="s">
        <v>983</v>
      </c>
      <c r="E11" s="22" t="s">
        <v>981</v>
      </c>
      <c r="F11" s="23" t="s">
        <v>982</v>
      </c>
      <c r="G11" s="24" t="s">
        <v>983</v>
      </c>
      <c r="H11" s="1700" t="s">
        <v>981</v>
      </c>
      <c r="I11" s="1701" t="s">
        <v>982</v>
      </c>
      <c r="J11" s="1702" t="s">
        <v>983</v>
      </c>
      <c r="K11" s="25" t="s">
        <v>981</v>
      </c>
      <c r="L11" s="143" t="s">
        <v>982</v>
      </c>
      <c r="M11" s="688" t="s">
        <v>984</v>
      </c>
      <c r="N11" s="687" t="s">
        <v>985</v>
      </c>
    </row>
    <row r="12" spans="1:14" s="32" customFormat="1" ht="19.5" customHeight="1" thickBot="1">
      <c r="A12" s="875">
        <v>1995</v>
      </c>
      <c r="B12" s="134">
        <v>65682000</v>
      </c>
      <c r="C12" s="27">
        <v>0</v>
      </c>
      <c r="D12" s="249">
        <v>65682000</v>
      </c>
      <c r="E12" s="130">
        <v>63186550</v>
      </c>
      <c r="F12" s="27">
        <v>0</v>
      </c>
      <c r="G12" s="314">
        <v>63186550</v>
      </c>
      <c r="H12" s="1669">
        <v>2495450</v>
      </c>
      <c r="I12" s="1670">
        <v>0</v>
      </c>
      <c r="J12" s="1671">
        <v>2495450</v>
      </c>
      <c r="K12" s="239"/>
      <c r="L12" s="144">
        <v>3976807</v>
      </c>
      <c r="M12" s="683" t="s">
        <v>7</v>
      </c>
      <c r="N12" s="684">
        <v>40389</v>
      </c>
    </row>
    <row r="13" spans="1:14" s="32" customFormat="1" ht="19.5" customHeight="1" thickBot="1">
      <c r="A13" s="876">
        <v>1996</v>
      </c>
      <c r="B13" s="134">
        <v>101967000</v>
      </c>
      <c r="C13" s="27">
        <v>0</v>
      </c>
      <c r="D13" s="249">
        <v>101967000</v>
      </c>
      <c r="E13" s="130">
        <v>97614012</v>
      </c>
      <c r="F13" s="27">
        <v>0</v>
      </c>
      <c r="G13" s="314">
        <v>97614012</v>
      </c>
      <c r="H13" s="1669">
        <v>4352988</v>
      </c>
      <c r="I13" s="1670">
        <v>0</v>
      </c>
      <c r="J13" s="1671">
        <v>4352988</v>
      </c>
      <c r="K13" s="239"/>
      <c r="L13" s="144"/>
      <c r="M13" s="683" t="s">
        <v>7</v>
      </c>
      <c r="N13" s="684">
        <v>40389</v>
      </c>
    </row>
    <row r="14" spans="1:14" s="32" customFormat="1" ht="19.5" customHeight="1" thickBot="1">
      <c r="A14" s="876">
        <v>1997</v>
      </c>
      <c r="B14" s="134">
        <v>132071000</v>
      </c>
      <c r="C14" s="27">
        <v>126865000</v>
      </c>
      <c r="D14" s="249">
        <v>258936000</v>
      </c>
      <c r="E14" s="130">
        <v>101981987</v>
      </c>
      <c r="F14" s="27">
        <v>83651906</v>
      </c>
      <c r="G14" s="314">
        <v>185633893</v>
      </c>
      <c r="H14" s="1669">
        <v>30089013</v>
      </c>
      <c r="I14" s="1670">
        <v>43213094</v>
      </c>
      <c r="J14" s="1671">
        <v>73302107</v>
      </c>
      <c r="K14" s="239"/>
      <c r="L14" s="144"/>
      <c r="M14" s="683" t="s">
        <v>8</v>
      </c>
      <c r="N14" s="684">
        <v>40816</v>
      </c>
    </row>
    <row r="15" spans="1:14" s="32" customFormat="1" ht="19.5" customHeight="1" thickBot="1">
      <c r="A15" s="33">
        <v>1.998</v>
      </c>
      <c r="B15" s="134">
        <v>89553000</v>
      </c>
      <c r="C15" s="27">
        <v>154849000</v>
      </c>
      <c r="D15" s="249">
        <v>244402000</v>
      </c>
      <c r="E15" s="130">
        <v>91645354</v>
      </c>
      <c r="F15" s="27">
        <v>144706068</v>
      </c>
      <c r="G15" s="314">
        <v>236351422</v>
      </c>
      <c r="H15" s="1669">
        <v>-2092354</v>
      </c>
      <c r="I15" s="1670">
        <v>10142932</v>
      </c>
      <c r="J15" s="1671">
        <v>8050578</v>
      </c>
      <c r="K15" s="239"/>
      <c r="L15" s="144"/>
      <c r="M15" s="683" t="s">
        <v>9</v>
      </c>
      <c r="N15" s="684">
        <v>40816</v>
      </c>
    </row>
    <row r="16" spans="1:14" s="32" customFormat="1" ht="19.5" customHeight="1" thickBot="1">
      <c r="A16" s="33">
        <v>1.999</v>
      </c>
      <c r="B16" s="134">
        <v>88092000</v>
      </c>
      <c r="C16" s="27">
        <v>161256000</v>
      </c>
      <c r="D16" s="249">
        <v>249348000</v>
      </c>
      <c r="E16" s="130">
        <v>82685467</v>
      </c>
      <c r="F16" s="27">
        <v>155902865</v>
      </c>
      <c r="G16" s="314">
        <v>238588332</v>
      </c>
      <c r="H16" s="1669">
        <v>5406533</v>
      </c>
      <c r="I16" s="1670">
        <v>5353135</v>
      </c>
      <c r="J16" s="1671">
        <v>10759668</v>
      </c>
      <c r="K16" s="239"/>
      <c r="L16" s="144"/>
      <c r="M16" s="683" t="s">
        <v>10</v>
      </c>
      <c r="N16" s="684">
        <v>40816</v>
      </c>
    </row>
    <row r="17" spans="1:14" ht="19.5" customHeight="1" thickBot="1">
      <c r="A17" s="877">
        <v>2000</v>
      </c>
      <c r="B17" s="134">
        <v>82307000</v>
      </c>
      <c r="C17" s="27">
        <v>154499000</v>
      </c>
      <c r="D17" s="249">
        <v>236806000</v>
      </c>
      <c r="E17" s="130">
        <v>75914639</v>
      </c>
      <c r="F17" s="27">
        <v>139680960</v>
      </c>
      <c r="G17" s="314">
        <v>215595599</v>
      </c>
      <c r="H17" s="1669">
        <v>6392361</v>
      </c>
      <c r="I17" s="1670">
        <v>14818040</v>
      </c>
      <c r="J17" s="1671">
        <v>21210401</v>
      </c>
      <c r="K17" s="239"/>
      <c r="L17" s="144"/>
      <c r="M17" s="683" t="s">
        <v>11</v>
      </c>
      <c r="N17" s="684">
        <v>40816</v>
      </c>
    </row>
    <row r="18" spans="1:14" ht="19.5" customHeight="1" thickBot="1">
      <c r="A18" s="877">
        <v>2001</v>
      </c>
      <c r="B18" s="138">
        <v>56799000</v>
      </c>
      <c r="C18" s="139">
        <v>110505000</v>
      </c>
      <c r="D18" s="250">
        <v>167304000</v>
      </c>
      <c r="E18" s="183">
        <v>78965048</v>
      </c>
      <c r="F18" s="139">
        <v>135104957</v>
      </c>
      <c r="G18" s="325">
        <v>214070005</v>
      </c>
      <c r="H18" s="1714">
        <v>-22166048</v>
      </c>
      <c r="I18" s="1708">
        <v>-24599957</v>
      </c>
      <c r="J18" s="1709">
        <v>-46766005</v>
      </c>
      <c r="K18" s="247"/>
      <c r="L18" s="146"/>
      <c r="M18" s="683" t="s">
        <v>12</v>
      </c>
      <c r="N18" s="684">
        <v>40816</v>
      </c>
    </row>
    <row r="19" spans="1:14" ht="19.5" customHeight="1" thickBot="1">
      <c r="A19" s="426" t="s">
        <v>108</v>
      </c>
      <c r="B19" s="136">
        <v>616471000</v>
      </c>
      <c r="C19" s="43">
        <v>707974000</v>
      </c>
      <c r="D19" s="176">
        <v>1324445000</v>
      </c>
      <c r="E19" s="148">
        <v>591993057</v>
      </c>
      <c r="F19" s="43">
        <v>659046756</v>
      </c>
      <c r="G19" s="44">
        <v>1251039813</v>
      </c>
      <c r="H19" s="1719">
        <v>24477943</v>
      </c>
      <c r="I19" s="1720">
        <v>48927244</v>
      </c>
      <c r="J19" s="1721">
        <v>73405187</v>
      </c>
      <c r="K19" s="148">
        <v>0</v>
      </c>
      <c r="L19" s="176">
        <v>3976807</v>
      </c>
      <c r="M19" s="683"/>
      <c r="N19" s="684"/>
    </row>
    <row r="20" spans="1:14" ht="21" customHeight="1" thickBot="1">
      <c r="A20" s="1715">
        <v>2002</v>
      </c>
      <c r="B20" s="633">
        <v>0</v>
      </c>
      <c r="C20" s="184">
        <v>0</v>
      </c>
      <c r="D20" s="636">
        <v>0</v>
      </c>
      <c r="E20" s="191">
        <v>0</v>
      </c>
      <c r="F20" s="184">
        <v>0</v>
      </c>
      <c r="G20" s="347">
        <v>0</v>
      </c>
      <c r="H20" s="1716">
        <v>0</v>
      </c>
      <c r="I20" s="1717">
        <v>0</v>
      </c>
      <c r="J20" s="1718">
        <v>0</v>
      </c>
      <c r="K20" s="191"/>
      <c r="L20" s="636"/>
      <c r="M20" s="1722"/>
      <c r="N20" s="1723"/>
    </row>
    <row r="21" spans="1:14" ht="19.5" customHeight="1" thickBot="1">
      <c r="A21" s="877">
        <v>2003</v>
      </c>
      <c r="B21" s="134">
        <v>0</v>
      </c>
      <c r="C21" s="27">
        <v>0</v>
      </c>
      <c r="D21" s="249">
        <v>0</v>
      </c>
      <c r="E21" s="130">
        <v>0</v>
      </c>
      <c r="F21" s="27">
        <v>0</v>
      </c>
      <c r="G21" s="314">
        <v>0</v>
      </c>
      <c r="H21" s="1703">
        <v>0</v>
      </c>
      <c r="I21" s="1670">
        <v>0</v>
      </c>
      <c r="J21" s="1671">
        <v>0</v>
      </c>
      <c r="K21" s="239"/>
      <c r="L21" s="144"/>
      <c r="M21" s="1729"/>
      <c r="N21" s="1724"/>
    </row>
    <row r="22" spans="1:14" ht="19.5" customHeight="1" thickBot="1">
      <c r="A22" s="878">
        <v>2004</v>
      </c>
      <c r="B22" s="134">
        <v>0</v>
      </c>
      <c r="C22" s="27">
        <v>0</v>
      </c>
      <c r="D22" s="249">
        <v>0</v>
      </c>
      <c r="E22" s="130">
        <v>0</v>
      </c>
      <c r="F22" s="27">
        <v>0</v>
      </c>
      <c r="G22" s="314">
        <v>0</v>
      </c>
      <c r="H22" s="1703">
        <v>0</v>
      </c>
      <c r="I22" s="1670">
        <v>0</v>
      </c>
      <c r="J22" s="1671">
        <v>0</v>
      </c>
      <c r="K22" s="239"/>
      <c r="L22" s="144"/>
      <c r="M22" s="683"/>
      <c r="N22" s="684"/>
    </row>
    <row r="23" spans="1:14" ht="19.5" customHeight="1" thickBot="1">
      <c r="A23" s="878">
        <v>2005</v>
      </c>
      <c r="B23" s="134">
        <v>0</v>
      </c>
      <c r="C23" s="27">
        <v>0</v>
      </c>
      <c r="D23" s="249">
        <v>0</v>
      </c>
      <c r="E23" s="130">
        <v>0</v>
      </c>
      <c r="F23" s="27">
        <v>0</v>
      </c>
      <c r="G23" s="314">
        <v>0</v>
      </c>
      <c r="H23" s="1703">
        <v>0</v>
      </c>
      <c r="I23" s="1670">
        <v>0</v>
      </c>
      <c r="J23" s="1671">
        <v>0</v>
      </c>
      <c r="K23" s="239"/>
      <c r="L23" s="144"/>
      <c r="M23" s="1725"/>
      <c r="N23" s="1724"/>
    </row>
    <row r="24" spans="1:14" ht="19.5" customHeight="1" thickBot="1">
      <c r="A24" s="877">
        <v>2006</v>
      </c>
      <c r="B24" s="134">
        <v>0</v>
      </c>
      <c r="C24" s="27">
        <v>0</v>
      </c>
      <c r="D24" s="249">
        <v>0</v>
      </c>
      <c r="E24" s="130">
        <v>0</v>
      </c>
      <c r="F24" s="27">
        <v>0</v>
      </c>
      <c r="G24" s="314">
        <v>0</v>
      </c>
      <c r="H24" s="1669">
        <v>0</v>
      </c>
      <c r="I24" s="1670">
        <v>0</v>
      </c>
      <c r="J24" s="1671">
        <v>0</v>
      </c>
      <c r="K24" s="239"/>
      <c r="L24" s="144"/>
      <c r="M24" s="1725"/>
      <c r="N24" s="1724"/>
    </row>
    <row r="25" spans="1:14" ht="19.5" customHeight="1" thickBot="1">
      <c r="A25" s="877">
        <v>2007</v>
      </c>
      <c r="B25" s="134">
        <v>0</v>
      </c>
      <c r="C25" s="27">
        <v>0</v>
      </c>
      <c r="D25" s="249">
        <v>0</v>
      </c>
      <c r="E25" s="130">
        <v>0</v>
      </c>
      <c r="F25" s="27">
        <v>0</v>
      </c>
      <c r="G25" s="314">
        <v>0</v>
      </c>
      <c r="H25" s="1703">
        <v>0</v>
      </c>
      <c r="I25" s="1670">
        <v>0</v>
      </c>
      <c r="J25" s="1671">
        <v>0</v>
      </c>
      <c r="K25" s="239"/>
      <c r="L25" s="144"/>
      <c r="M25" s="1725"/>
      <c r="N25" s="1724"/>
    </row>
    <row r="26" spans="1:14" ht="19.5" customHeight="1" thickBot="1">
      <c r="A26" s="878">
        <v>2008</v>
      </c>
      <c r="B26" s="134">
        <v>0</v>
      </c>
      <c r="C26" s="27">
        <v>0</v>
      </c>
      <c r="D26" s="249">
        <v>0</v>
      </c>
      <c r="E26" s="130">
        <v>0</v>
      </c>
      <c r="F26" s="27">
        <v>0</v>
      </c>
      <c r="G26" s="314">
        <v>0</v>
      </c>
      <c r="H26" s="1703">
        <v>0</v>
      </c>
      <c r="I26" s="1670">
        <v>0</v>
      </c>
      <c r="J26" s="1671">
        <v>0</v>
      </c>
      <c r="K26" s="239"/>
      <c r="L26" s="144"/>
      <c r="M26" s="1725"/>
      <c r="N26" s="1724"/>
    </row>
    <row r="27" spans="1:14" ht="19.5" customHeight="1">
      <c r="A27" s="35">
        <v>2009</v>
      </c>
      <c r="B27" s="138">
        <v>0</v>
      </c>
      <c r="C27" s="139">
        <v>0</v>
      </c>
      <c r="D27" s="250">
        <v>0</v>
      </c>
      <c r="E27" s="183">
        <v>0</v>
      </c>
      <c r="F27" s="139">
        <v>0</v>
      </c>
      <c r="G27" s="325">
        <v>0</v>
      </c>
      <c r="H27" s="1707">
        <v>0</v>
      </c>
      <c r="I27" s="1708">
        <v>0</v>
      </c>
      <c r="J27" s="1709">
        <v>0</v>
      </c>
      <c r="K27" s="247"/>
      <c r="L27" s="146"/>
      <c r="M27" s="1730"/>
      <c r="N27" s="1726"/>
    </row>
    <row r="28" spans="1:14" ht="19.5" customHeight="1" thickBot="1">
      <c r="A28" s="35">
        <v>2010</v>
      </c>
      <c r="B28" s="138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710">
        <v>0</v>
      </c>
      <c r="I28" s="1708">
        <v>0</v>
      </c>
      <c r="J28" s="1710">
        <v>0</v>
      </c>
      <c r="K28" s="142"/>
      <c r="L28" s="146"/>
      <c r="M28" s="1731"/>
      <c r="N28" s="1732"/>
    </row>
    <row r="29" spans="1:14" ht="19.5" customHeight="1" thickBot="1">
      <c r="A29" s="837" t="s">
        <v>108</v>
      </c>
      <c r="B29" s="1711">
        <v>0</v>
      </c>
      <c r="C29" s="634">
        <v>0</v>
      </c>
      <c r="D29" s="634">
        <v>0</v>
      </c>
      <c r="E29" s="634">
        <v>0</v>
      </c>
      <c r="F29" s="634">
        <v>0</v>
      </c>
      <c r="G29" s="634">
        <v>0</v>
      </c>
      <c r="H29" s="1712">
        <v>0</v>
      </c>
      <c r="I29" s="1712">
        <v>0</v>
      </c>
      <c r="J29" s="1712">
        <v>0</v>
      </c>
      <c r="K29" s="1713"/>
      <c r="L29" s="1713"/>
      <c r="M29" s="1727"/>
      <c r="N29" s="1728"/>
    </row>
    <row r="30" spans="1:14" ht="20.25" customHeight="1" thickBot="1">
      <c r="A30" s="42" t="s">
        <v>100</v>
      </c>
      <c r="B30" s="217">
        <v>616471000</v>
      </c>
      <c r="C30" s="201">
        <v>707974000</v>
      </c>
      <c r="D30" s="201">
        <v>1324445000</v>
      </c>
      <c r="E30" s="201">
        <v>591993057</v>
      </c>
      <c r="F30" s="201">
        <v>659046756</v>
      </c>
      <c r="G30" s="201">
        <v>1251039813</v>
      </c>
      <c r="H30" s="1704">
        <v>24477943</v>
      </c>
      <c r="I30" s="1704">
        <v>48927244</v>
      </c>
      <c r="J30" s="1705">
        <v>73405187</v>
      </c>
      <c r="K30" s="201">
        <v>0</v>
      </c>
      <c r="L30" s="201">
        <v>3976807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673"/>
      <c r="I31" s="1673"/>
      <c r="J31" s="1706"/>
      <c r="K31" s="46"/>
      <c r="L31" s="46"/>
      <c r="M31" s="46"/>
      <c r="N31" s="46"/>
    </row>
    <row r="32" spans="1:14" ht="15">
      <c r="A32" s="45"/>
      <c r="B32" s="46"/>
      <c r="C32" s="1733" t="s">
        <v>13</v>
      </c>
      <c r="D32" s="1733"/>
      <c r="E32" s="1733"/>
      <c r="F32" s="1733"/>
      <c r="G32" s="1733"/>
      <c r="H32" s="1734"/>
      <c r="I32" s="1673"/>
      <c r="J32" s="1706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673"/>
      <c r="I33" s="1673"/>
      <c r="J33" s="1706"/>
      <c r="K33" s="46"/>
      <c r="L33" s="46"/>
      <c r="M33" s="46"/>
      <c r="N33" s="46"/>
    </row>
    <row r="34" spans="1:14" ht="15">
      <c r="A34" s="45"/>
      <c r="B34" s="67" t="s">
        <v>111</v>
      </c>
      <c r="C34" s="47" t="s">
        <v>1039</v>
      </c>
      <c r="D34" s="47"/>
      <c r="E34" s="48"/>
      <c r="F34" s="48"/>
      <c r="G34" s="49"/>
      <c r="H34" s="1673"/>
      <c r="I34" s="1673"/>
      <c r="J34" s="1674" t="s">
        <v>850</v>
      </c>
      <c r="K34" s="49"/>
      <c r="M34" s="46"/>
      <c r="N34" s="46"/>
    </row>
    <row r="35" spans="1:14" ht="15">
      <c r="A35" s="45"/>
      <c r="B35" s="8" t="s">
        <v>1040</v>
      </c>
      <c r="C35" s="49"/>
      <c r="D35" s="49"/>
      <c r="E35" s="49"/>
      <c r="F35" s="49"/>
      <c r="G35" s="49"/>
      <c r="H35" s="1673"/>
      <c r="I35" s="1673"/>
      <c r="J35" s="1675" t="s">
        <v>956</v>
      </c>
      <c r="K35" s="49"/>
      <c r="L35" s="60"/>
      <c r="M35" s="46"/>
      <c r="N35" s="46"/>
    </row>
    <row r="36" spans="2:11" ht="15">
      <c r="B36" s="8" t="s">
        <v>14</v>
      </c>
      <c r="C36" s="49"/>
      <c r="D36" s="49"/>
      <c r="E36" s="49"/>
      <c r="F36" s="49"/>
      <c r="G36" s="49"/>
      <c r="H36" s="1676"/>
      <c r="I36" s="1677" t="s">
        <v>991</v>
      </c>
      <c r="J36" s="1674"/>
      <c r="K36" s="49"/>
    </row>
    <row r="37" spans="3:12" ht="15">
      <c r="C37" s="49"/>
      <c r="D37" s="49"/>
      <c r="E37" s="49"/>
      <c r="F37" s="49"/>
      <c r="G37" s="49"/>
      <c r="H37" s="1678"/>
      <c r="I37" s="1678"/>
      <c r="J37" s="1675"/>
      <c r="K37" s="49"/>
      <c r="L37" s="60"/>
    </row>
    <row r="38" spans="3:14" ht="15">
      <c r="C38" s="49"/>
      <c r="D38" s="49"/>
      <c r="E38" s="49"/>
      <c r="F38" s="49"/>
      <c r="G38" s="49"/>
      <c r="H38" s="1678"/>
      <c r="I38" s="1678"/>
      <c r="J38" s="1678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679"/>
      <c r="I41" s="1679"/>
      <c r="J41" s="1680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10">
    <mergeCell ref="A1:N1"/>
    <mergeCell ref="A2:N2"/>
    <mergeCell ref="A3:N3"/>
    <mergeCell ref="K10:L10"/>
    <mergeCell ref="M10:N10"/>
    <mergeCell ref="H10:J10"/>
    <mergeCell ref="E10:G10"/>
    <mergeCell ref="B10:D10"/>
    <mergeCell ref="J6:L6"/>
    <mergeCell ref="J8:L8"/>
  </mergeCells>
  <printOptions horizontalCentered="1" verticalCentered="1"/>
  <pageMargins left="0.4724409448818898" right="0.7480314960629921" top="0.5118110236220472" bottom="0.3937007874015748" header="0" footer="0"/>
  <pageSetup horizontalDpi="600" verticalDpi="600" orientation="landscape" paperSize="5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5">
      <selection activeCell="I7" sqref="I7"/>
    </sheetView>
  </sheetViews>
  <sheetFormatPr defaultColWidth="11.421875" defaultRowHeight="12.75"/>
  <cols>
    <col min="1" max="1" width="11.00390625" style="0" bestFit="1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4.28125" style="0" customWidth="1"/>
    <col min="7" max="7" width="15.57421875" style="0" customWidth="1"/>
    <col min="8" max="8" width="16.28125" style="1105" customWidth="1"/>
    <col min="9" max="9" width="15.7109375" style="1105" customWidth="1"/>
    <col min="10" max="10" width="14.28125" style="53" customWidth="1"/>
    <col min="11" max="11" width="13.7109375" style="0" customWidth="1"/>
    <col min="12" max="12" width="12.57421875" style="0" bestFit="1" customWidth="1"/>
    <col min="13" max="13" width="10.8515625" style="0" customWidth="1"/>
    <col min="14" max="14" width="11.7109375" style="0" customWidth="1"/>
    <col min="15" max="15" width="13.14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104"/>
      <c r="I1" s="1104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104"/>
      <c r="I2" s="1104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104"/>
      <c r="I3" s="1104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104"/>
      <c r="I4" s="1104"/>
      <c r="J4" s="52"/>
      <c r="K4" s="1"/>
      <c r="L4" s="1"/>
      <c r="M4" s="1"/>
      <c r="N4" s="1"/>
    </row>
    <row r="5" ht="12.75">
      <c r="E5"/>
    </row>
    <row r="6" spans="5:12" ht="15.75">
      <c r="E6"/>
      <c r="I6" s="1341" t="s">
        <v>196</v>
      </c>
      <c r="J6" s="5" t="s">
        <v>752</v>
      </c>
      <c r="K6" s="5"/>
      <c r="L6" s="68"/>
    </row>
    <row r="7" spans="5:12" ht="15.75">
      <c r="E7"/>
      <c r="I7" s="1342" t="s">
        <v>90</v>
      </c>
      <c r="J7" s="6">
        <v>900127207</v>
      </c>
      <c r="K7" s="7"/>
      <c r="L7" s="6"/>
    </row>
    <row r="8" spans="5:12" ht="15.75">
      <c r="E8"/>
      <c r="I8" s="1342" t="s">
        <v>91</v>
      </c>
      <c r="J8" s="6" t="s">
        <v>213</v>
      </c>
      <c r="K8" s="7"/>
      <c r="L8" s="6"/>
    </row>
    <row r="9" spans="2:14" s="8" customFormat="1" ht="18">
      <c r="B9" s="9"/>
      <c r="C9" s="11"/>
      <c r="D9" s="11"/>
      <c r="E9" s="9"/>
      <c r="F9" s="12"/>
      <c r="G9" s="9"/>
      <c r="H9" s="1107"/>
      <c r="I9" s="1107"/>
      <c r="J9" s="54"/>
      <c r="K9" s="9"/>
      <c r="L9" s="9"/>
      <c r="M9" s="9"/>
      <c r="N9" s="9"/>
    </row>
    <row r="10" spans="1:14" ht="19.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1109" t="s">
        <v>175</v>
      </c>
      <c r="I10" s="1109"/>
      <c r="J10" s="369"/>
      <c r="K10" s="368" t="s">
        <v>96</v>
      </c>
      <c r="L10" s="396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111" t="s">
        <v>98</v>
      </c>
      <c r="I11" s="1111" t="s">
        <v>99</v>
      </c>
      <c r="J11" s="374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f>+E12+F12</f>
        <v>0</v>
      </c>
      <c r="H12" s="1113">
        <f aca="true" t="shared" si="0" ref="H12:I18">B12-E12</f>
        <v>0</v>
      </c>
      <c r="I12" s="1113">
        <f t="shared" si="0"/>
        <v>0</v>
      </c>
      <c r="J12" s="39">
        <f aca="true" t="shared" si="1" ref="J12:J17">H12+I12</f>
        <v>0</v>
      </c>
      <c r="K12" s="29"/>
      <c r="L12" s="29"/>
      <c r="M12" s="265"/>
      <c r="N12" s="405"/>
    </row>
    <row r="13" spans="1:14" s="32" customFormat="1" ht="19.5" customHeight="1">
      <c r="A13" s="221" t="s">
        <v>104</v>
      </c>
      <c r="B13" s="27">
        <v>0</v>
      </c>
      <c r="C13" s="27">
        <v>0</v>
      </c>
      <c r="D13" s="27">
        <f aca="true" t="shared" si="2" ref="D13:D20">B13+C13</f>
        <v>0</v>
      </c>
      <c r="E13" s="27">
        <v>0</v>
      </c>
      <c r="F13" s="27">
        <v>0</v>
      </c>
      <c r="G13" s="27">
        <f aca="true" t="shared" si="3" ref="G13:G24">E13+F13</f>
        <v>0</v>
      </c>
      <c r="H13" s="1113">
        <f t="shared" si="0"/>
        <v>0</v>
      </c>
      <c r="I13" s="1113">
        <f t="shared" si="0"/>
        <v>0</v>
      </c>
      <c r="J13" s="39">
        <f t="shared" si="1"/>
        <v>0</v>
      </c>
      <c r="K13" s="29"/>
      <c r="L13" s="29"/>
      <c r="M13" s="265"/>
      <c r="N13" s="405"/>
    </row>
    <row r="14" spans="1:14" s="32" customFormat="1" ht="19.5" customHeight="1">
      <c r="A14" s="221" t="s">
        <v>105</v>
      </c>
      <c r="B14" s="27">
        <v>0</v>
      </c>
      <c r="C14" s="27">
        <v>0</v>
      </c>
      <c r="D14" s="27">
        <f t="shared" si="2"/>
        <v>0</v>
      </c>
      <c r="E14" s="27">
        <v>0</v>
      </c>
      <c r="F14" s="27">
        <v>0</v>
      </c>
      <c r="G14" s="27">
        <f t="shared" si="3"/>
        <v>0</v>
      </c>
      <c r="H14" s="1113">
        <f t="shared" si="0"/>
        <v>0</v>
      </c>
      <c r="I14" s="1113">
        <f t="shared" si="0"/>
        <v>0</v>
      </c>
      <c r="J14" s="39">
        <f t="shared" si="1"/>
        <v>0</v>
      </c>
      <c r="K14" s="29"/>
      <c r="L14" s="29"/>
      <c r="M14" s="265"/>
      <c r="N14" s="405"/>
    </row>
    <row r="15" spans="1:14" s="32" customFormat="1" ht="19.5" customHeight="1">
      <c r="A15" s="221">
        <v>1.998</v>
      </c>
      <c r="B15" s="27">
        <v>0</v>
      </c>
      <c r="C15" s="27">
        <v>0</v>
      </c>
      <c r="D15" s="27">
        <f t="shared" si="2"/>
        <v>0</v>
      </c>
      <c r="E15" s="27">
        <v>0</v>
      </c>
      <c r="F15" s="27">
        <v>0</v>
      </c>
      <c r="G15" s="27">
        <f>+E15+F15</f>
        <v>0</v>
      </c>
      <c r="H15" s="1113">
        <f t="shared" si="0"/>
        <v>0</v>
      </c>
      <c r="I15" s="1113">
        <f t="shared" si="0"/>
        <v>0</v>
      </c>
      <c r="J15" s="39">
        <f>H15+I15</f>
        <v>0</v>
      </c>
      <c r="K15" s="29"/>
      <c r="L15" s="29"/>
      <c r="M15" s="265"/>
      <c r="N15" s="405"/>
    </row>
    <row r="16" spans="1:14" s="32" customFormat="1" ht="19.5" customHeight="1">
      <c r="A16" s="221">
        <v>1.999</v>
      </c>
      <c r="B16" s="27">
        <v>0</v>
      </c>
      <c r="C16" s="27">
        <v>0</v>
      </c>
      <c r="D16" s="27">
        <f t="shared" si="2"/>
        <v>0</v>
      </c>
      <c r="E16" s="27">
        <v>0</v>
      </c>
      <c r="F16" s="27">
        <v>0</v>
      </c>
      <c r="G16" s="27">
        <f>+E16+F16</f>
        <v>0</v>
      </c>
      <c r="H16" s="1113">
        <f t="shared" si="0"/>
        <v>0</v>
      </c>
      <c r="I16" s="1113">
        <f t="shared" si="0"/>
        <v>0</v>
      </c>
      <c r="J16" s="39">
        <f>H16+I16</f>
        <v>0</v>
      </c>
      <c r="K16" s="29"/>
      <c r="L16" s="29"/>
      <c r="M16" s="265"/>
      <c r="N16" s="405"/>
    </row>
    <row r="17" spans="1:14" ht="19.5" customHeight="1">
      <c r="A17" s="203" t="s">
        <v>106</v>
      </c>
      <c r="B17" s="27">
        <v>0</v>
      </c>
      <c r="C17" s="27">
        <v>0</v>
      </c>
      <c r="D17" s="27">
        <f>B17+C17</f>
        <v>0</v>
      </c>
      <c r="E17" s="27">
        <v>0</v>
      </c>
      <c r="F17" s="27">
        <v>0</v>
      </c>
      <c r="G17" s="27">
        <f t="shared" si="3"/>
        <v>0</v>
      </c>
      <c r="H17" s="1113">
        <f t="shared" si="0"/>
        <v>0</v>
      </c>
      <c r="I17" s="1113">
        <f t="shared" si="0"/>
        <v>0</v>
      </c>
      <c r="J17" s="39">
        <f t="shared" si="1"/>
        <v>0</v>
      </c>
      <c r="K17" s="29"/>
      <c r="L17" s="29"/>
      <c r="M17" s="265"/>
      <c r="N17" s="405"/>
    </row>
    <row r="18" spans="1:14" ht="19.5" customHeight="1">
      <c r="A18" s="203" t="s">
        <v>107</v>
      </c>
      <c r="B18" s="27">
        <v>0</v>
      </c>
      <c r="C18" s="27">
        <v>0</v>
      </c>
      <c r="D18" s="27">
        <f t="shared" si="2"/>
        <v>0</v>
      </c>
      <c r="E18" s="27">
        <v>0</v>
      </c>
      <c r="F18" s="27">
        <v>0</v>
      </c>
      <c r="G18" s="27">
        <f t="shared" si="3"/>
        <v>0</v>
      </c>
      <c r="H18" s="1113">
        <f t="shared" si="0"/>
        <v>0</v>
      </c>
      <c r="I18" s="1113">
        <f t="shared" si="0"/>
        <v>0</v>
      </c>
      <c r="J18" s="39">
        <f>H18+I18</f>
        <v>0</v>
      </c>
      <c r="K18" s="29"/>
      <c r="L18" s="29"/>
      <c r="M18" s="265"/>
      <c r="N18" s="405"/>
    </row>
    <row r="19" spans="1:14" ht="19.5" customHeight="1">
      <c r="A19" s="275" t="s">
        <v>108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>SUM(F12:F18)</f>
        <v>0</v>
      </c>
      <c r="G19" s="38">
        <f t="shared" si="4"/>
        <v>0</v>
      </c>
      <c r="H19" s="1115">
        <f t="shared" si="4"/>
        <v>0</v>
      </c>
      <c r="I19" s="1115">
        <f t="shared" si="4"/>
        <v>0</v>
      </c>
      <c r="J19" s="57">
        <f t="shared" si="4"/>
        <v>0</v>
      </c>
      <c r="K19" s="38">
        <f>SUM(K12:K18)</f>
        <v>0</v>
      </c>
      <c r="L19" s="38">
        <f>SUM(L12:L18)</f>
        <v>0</v>
      </c>
      <c r="M19" s="265"/>
      <c r="N19" s="405"/>
    </row>
    <row r="20" spans="1:14" ht="19.5" customHeight="1">
      <c r="A20" s="203" t="s">
        <v>109</v>
      </c>
      <c r="B20" s="27">
        <v>0</v>
      </c>
      <c r="C20" s="27">
        <v>0</v>
      </c>
      <c r="D20" s="27">
        <f t="shared" si="2"/>
        <v>0</v>
      </c>
      <c r="E20" s="27">
        <v>0</v>
      </c>
      <c r="F20" s="27">
        <v>0</v>
      </c>
      <c r="G20" s="27">
        <f t="shared" si="3"/>
        <v>0</v>
      </c>
      <c r="H20" s="1113">
        <f aca="true" t="shared" si="5" ref="H20:I24">B20-E20</f>
        <v>0</v>
      </c>
      <c r="I20" s="1113">
        <f t="shared" si="5"/>
        <v>0</v>
      </c>
      <c r="J20" s="39">
        <f>H20+I20</f>
        <v>0</v>
      </c>
      <c r="K20" s="29"/>
      <c r="L20" s="29"/>
      <c r="M20" s="395"/>
      <c r="N20" s="405"/>
    </row>
    <row r="21" spans="1:14" ht="19.5" customHeight="1">
      <c r="A21" s="203" t="s">
        <v>110</v>
      </c>
      <c r="B21" s="27">
        <v>0</v>
      </c>
      <c r="C21" s="27">
        <v>0</v>
      </c>
      <c r="D21" s="27">
        <f>B21+C21</f>
        <v>0</v>
      </c>
      <c r="E21" s="27">
        <v>0</v>
      </c>
      <c r="F21" s="27">
        <v>0</v>
      </c>
      <c r="G21" s="27">
        <f t="shared" si="3"/>
        <v>0</v>
      </c>
      <c r="H21" s="1114">
        <f t="shared" si="5"/>
        <v>0</v>
      </c>
      <c r="I21" s="1113">
        <f t="shared" si="5"/>
        <v>0</v>
      </c>
      <c r="J21" s="39">
        <f>H21+I21</f>
        <v>0</v>
      </c>
      <c r="K21" s="29"/>
      <c r="L21" s="29"/>
      <c r="M21" s="395"/>
      <c r="N21" s="405"/>
    </row>
    <row r="22" spans="1:14" ht="19.5" customHeight="1">
      <c r="A22" s="203" t="s">
        <v>140</v>
      </c>
      <c r="B22" s="27">
        <v>0</v>
      </c>
      <c r="C22" s="27">
        <v>0</v>
      </c>
      <c r="D22" s="27">
        <f>B22+C22</f>
        <v>0</v>
      </c>
      <c r="E22" s="27">
        <v>0</v>
      </c>
      <c r="F22" s="27">
        <v>0</v>
      </c>
      <c r="G22" s="27">
        <f>E22+F22</f>
        <v>0</v>
      </c>
      <c r="H22" s="1114">
        <f t="shared" si="5"/>
        <v>0</v>
      </c>
      <c r="I22" s="1113">
        <f t="shared" si="5"/>
        <v>0</v>
      </c>
      <c r="J22" s="39">
        <f>H22+I22</f>
        <v>0</v>
      </c>
      <c r="K22" s="29"/>
      <c r="L22" s="29"/>
      <c r="M22" s="395"/>
      <c r="N22" s="405"/>
    </row>
    <row r="23" spans="1:14" ht="19.5" customHeight="1">
      <c r="A23" s="203" t="s">
        <v>141</v>
      </c>
      <c r="B23" s="27">
        <v>0</v>
      </c>
      <c r="C23" s="27">
        <v>0</v>
      </c>
      <c r="D23" s="27">
        <f>B23+C23</f>
        <v>0</v>
      </c>
      <c r="E23" s="27">
        <v>0</v>
      </c>
      <c r="F23" s="27">
        <v>0</v>
      </c>
      <c r="G23" s="27">
        <f t="shared" si="3"/>
        <v>0</v>
      </c>
      <c r="H23" s="1114">
        <f t="shared" si="5"/>
        <v>0</v>
      </c>
      <c r="I23" s="1113">
        <f t="shared" si="5"/>
        <v>0</v>
      </c>
      <c r="J23" s="39">
        <f>H23+I23</f>
        <v>0</v>
      </c>
      <c r="K23" s="29"/>
      <c r="L23" s="29"/>
      <c r="M23" s="395"/>
      <c r="N23" s="405"/>
    </row>
    <row r="24" spans="1:15" ht="19.5" customHeight="1">
      <c r="A24" s="203" t="s">
        <v>348</v>
      </c>
      <c r="B24" s="27">
        <v>0</v>
      </c>
      <c r="C24" s="27">
        <v>0</v>
      </c>
      <c r="D24" s="27">
        <f>B24+C24</f>
        <v>0</v>
      </c>
      <c r="E24" s="27">
        <v>0</v>
      </c>
      <c r="F24" s="27">
        <v>0</v>
      </c>
      <c r="G24" s="27">
        <f t="shared" si="3"/>
        <v>0</v>
      </c>
      <c r="H24" s="1114">
        <f>+B24-E24</f>
        <v>0</v>
      </c>
      <c r="I24" s="1113">
        <f t="shared" si="5"/>
        <v>0</v>
      </c>
      <c r="J24" s="39">
        <f>H24+I24</f>
        <v>0</v>
      </c>
      <c r="K24" s="29"/>
      <c r="L24" s="29"/>
      <c r="M24" s="408"/>
      <c r="N24" s="408"/>
      <c r="O24" s="156"/>
    </row>
    <row r="25" spans="1:14" ht="19.5" customHeight="1">
      <c r="A25" s="203" t="s">
        <v>356</v>
      </c>
      <c r="B25" s="27">
        <v>0</v>
      </c>
      <c r="C25" s="27">
        <v>0</v>
      </c>
      <c r="D25" s="27">
        <f>SUM(B25:C25)</f>
        <v>0</v>
      </c>
      <c r="E25" s="27">
        <v>0</v>
      </c>
      <c r="F25" s="27">
        <v>0</v>
      </c>
      <c r="G25" s="27">
        <f>SUM(E25:F25)</f>
        <v>0</v>
      </c>
      <c r="H25" s="1114">
        <f aca="true" t="shared" si="6" ref="H25:I28">+B25-E25</f>
        <v>0</v>
      </c>
      <c r="I25" s="1113">
        <f t="shared" si="6"/>
        <v>0</v>
      </c>
      <c r="J25" s="39">
        <f>SUM(H25:I25)</f>
        <v>0</v>
      </c>
      <c r="K25" s="29"/>
      <c r="L25" s="29"/>
      <c r="M25" s="265"/>
      <c r="N25" s="409"/>
    </row>
    <row r="26" spans="1:14" ht="19.5" customHeight="1">
      <c r="A26" s="203" t="s">
        <v>357</v>
      </c>
      <c r="B26" s="27">
        <v>0</v>
      </c>
      <c r="C26" s="27">
        <v>0</v>
      </c>
      <c r="D26" s="27">
        <f>SUM(B26:C26)</f>
        <v>0</v>
      </c>
      <c r="E26" s="27">
        <v>0</v>
      </c>
      <c r="F26" s="27">
        <v>0</v>
      </c>
      <c r="G26" s="27">
        <f>SUM(E26:F26)</f>
        <v>0</v>
      </c>
      <c r="H26" s="1114">
        <f t="shared" si="6"/>
        <v>0</v>
      </c>
      <c r="I26" s="1113">
        <f t="shared" si="6"/>
        <v>0</v>
      </c>
      <c r="J26" s="39">
        <f>SUM(H26:I26)</f>
        <v>0</v>
      </c>
      <c r="K26" s="29"/>
      <c r="L26" s="29"/>
      <c r="M26" s="265"/>
      <c r="N26" s="409"/>
    </row>
    <row r="27" spans="1:14" ht="19.5" customHeight="1">
      <c r="A27" s="203" t="s">
        <v>384</v>
      </c>
      <c r="B27" s="27">
        <v>0</v>
      </c>
      <c r="C27" s="27">
        <v>0</v>
      </c>
      <c r="D27" s="27">
        <f>SUM(B27:C27)</f>
        <v>0</v>
      </c>
      <c r="E27" s="27">
        <v>0</v>
      </c>
      <c r="F27" s="27">
        <v>0</v>
      </c>
      <c r="G27" s="27">
        <f>SUM(E27:F27)</f>
        <v>0</v>
      </c>
      <c r="H27" s="1114">
        <f t="shared" si="6"/>
        <v>0</v>
      </c>
      <c r="I27" s="1113">
        <f t="shared" si="6"/>
        <v>0</v>
      </c>
      <c r="J27" s="39">
        <f>SUM(H27:I27)</f>
        <v>0</v>
      </c>
      <c r="K27" s="29"/>
      <c r="L27" s="29"/>
      <c r="M27" s="265"/>
      <c r="N27" s="409"/>
    </row>
    <row r="28" spans="1:14" ht="19.5" customHeight="1">
      <c r="A28" s="203" t="s">
        <v>606</v>
      </c>
      <c r="B28" s="27">
        <v>1228756</v>
      </c>
      <c r="C28" s="27">
        <v>0</v>
      </c>
      <c r="D28" s="27">
        <f>SUM(B28:C28)</f>
        <v>1228756</v>
      </c>
      <c r="E28" s="27">
        <v>728553</v>
      </c>
      <c r="F28" s="27">
        <v>0</v>
      </c>
      <c r="G28" s="27">
        <f>SUM(E28:F28)</f>
        <v>728553</v>
      </c>
      <c r="H28" s="1114">
        <f t="shared" si="6"/>
        <v>500203</v>
      </c>
      <c r="I28" s="1113">
        <f t="shared" si="6"/>
        <v>0</v>
      </c>
      <c r="J28" s="39">
        <f>SUM(H28:I28)</f>
        <v>500203</v>
      </c>
      <c r="K28" s="29"/>
      <c r="L28" s="29"/>
      <c r="M28" s="2317" t="s">
        <v>367</v>
      </c>
      <c r="N28" s="2316"/>
    </row>
    <row r="29" spans="1:14" ht="20.25" customHeight="1">
      <c r="A29" s="412" t="s">
        <v>100</v>
      </c>
      <c r="B29" s="38">
        <f>SUM(B19:B28)</f>
        <v>1228756</v>
      </c>
      <c r="C29" s="38">
        <f aca="true" t="shared" si="7" ref="C29:L29">SUM(C19:C28)</f>
        <v>0</v>
      </c>
      <c r="D29" s="38">
        <f t="shared" si="7"/>
        <v>1228756</v>
      </c>
      <c r="E29" s="38">
        <f t="shared" si="7"/>
        <v>728553</v>
      </c>
      <c r="F29" s="38">
        <f t="shared" si="7"/>
        <v>0</v>
      </c>
      <c r="G29" s="38">
        <f t="shared" si="7"/>
        <v>728553</v>
      </c>
      <c r="H29" s="1115">
        <f t="shared" si="7"/>
        <v>500203</v>
      </c>
      <c r="I29" s="1115">
        <f t="shared" si="7"/>
        <v>0</v>
      </c>
      <c r="J29" s="38">
        <f t="shared" si="7"/>
        <v>500203</v>
      </c>
      <c r="K29" s="38">
        <f t="shared" si="7"/>
        <v>0</v>
      </c>
      <c r="L29" s="38">
        <f t="shared" si="7"/>
        <v>0</v>
      </c>
      <c r="M29" s="38"/>
      <c r="N29" s="38"/>
    </row>
    <row r="30" spans="1:14" ht="15">
      <c r="A30" s="45"/>
      <c r="B30" s="46"/>
      <c r="C30" s="46"/>
      <c r="D30" s="46"/>
      <c r="E30" s="46"/>
      <c r="F30" s="46"/>
      <c r="G30" s="46"/>
      <c r="H30" s="1117"/>
      <c r="I30" s="1117"/>
      <c r="J30" s="59"/>
      <c r="K30" s="46"/>
      <c r="L30" s="46"/>
      <c r="M30" s="46"/>
      <c r="N30" s="46"/>
    </row>
    <row r="31" spans="1:14" ht="15">
      <c r="A31" s="45"/>
      <c r="B31" s="46"/>
      <c r="C31" s="46"/>
      <c r="D31" s="46"/>
      <c r="E31" s="46"/>
      <c r="F31" s="46"/>
      <c r="G31" s="46"/>
      <c r="H31" s="1117"/>
      <c r="I31" s="1117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117"/>
      <c r="I32" s="1117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117"/>
      <c r="I33" s="1117"/>
      <c r="J33" s="59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117"/>
      <c r="I34" s="1117"/>
      <c r="J34" s="59"/>
      <c r="K34" s="46"/>
      <c r="L34" s="46"/>
      <c r="M34" s="46"/>
      <c r="N34" s="46"/>
    </row>
    <row r="35" spans="2:14" ht="15">
      <c r="B35" s="66" t="s">
        <v>111</v>
      </c>
      <c r="C35" s="47" t="s">
        <v>751</v>
      </c>
      <c r="D35" s="47"/>
      <c r="E35" s="48"/>
      <c r="F35" s="48"/>
      <c r="G35" s="49"/>
      <c r="H35" s="1119"/>
      <c r="I35" s="1120" t="s">
        <v>112</v>
      </c>
      <c r="J35" s="2369" t="s">
        <v>354</v>
      </c>
      <c r="K35" s="2370"/>
      <c r="L35" s="2370"/>
      <c r="M35" s="2370"/>
      <c r="N35" s="2370"/>
    </row>
    <row r="36" spans="2:14" ht="15.75" customHeight="1">
      <c r="B36" s="47" t="s">
        <v>750</v>
      </c>
      <c r="C36" s="49"/>
      <c r="D36" s="49"/>
      <c r="E36" s="49"/>
      <c r="F36" s="49"/>
      <c r="G36" s="49"/>
      <c r="H36" s="1122"/>
      <c r="J36" s="7" t="s">
        <v>528</v>
      </c>
      <c r="K36" s="115"/>
      <c r="L36" s="269"/>
      <c r="M36" s="270"/>
      <c r="N36" s="52"/>
    </row>
    <row r="37" spans="3:14" ht="12.75">
      <c r="C37" s="49"/>
      <c r="D37" s="49"/>
      <c r="E37" s="49"/>
      <c r="F37" s="49"/>
      <c r="G37" s="49"/>
      <c r="H37" s="1122"/>
      <c r="I37" s="1122"/>
      <c r="J37" s="268"/>
      <c r="K37" s="268"/>
      <c r="L37" s="54"/>
      <c r="M37" s="268"/>
      <c r="N37" s="268"/>
    </row>
    <row r="39" ht="12.75">
      <c r="B39" s="51"/>
    </row>
    <row r="40" spans="3:14" ht="18">
      <c r="C40" s="4"/>
      <c r="D40" s="4"/>
      <c r="E40" s="51"/>
      <c r="F40" s="12"/>
      <c r="G40" s="51"/>
      <c r="H40" s="1123"/>
      <c r="I40" s="1123"/>
      <c r="J40" s="61"/>
      <c r="K40" s="51"/>
      <c r="L40" s="51"/>
      <c r="M40" s="51"/>
      <c r="N40" s="51"/>
    </row>
    <row r="41" ht="12.75">
      <c r="E41"/>
    </row>
    <row r="42" ht="12.75">
      <c r="E42"/>
    </row>
  </sheetData>
  <sheetProtection/>
  <mergeCells count="2">
    <mergeCell ref="J35:N35"/>
    <mergeCell ref="M28:N28"/>
  </mergeCells>
  <printOptions horizontalCentered="1" verticalCentered="1"/>
  <pageMargins left="0.75" right="0.75" top="0.7874015748031497" bottom="1" header="0" footer="0"/>
  <pageSetup horizontalDpi="600" verticalDpi="600" orientation="landscape" paperSize="14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H10" sqref="H10:J10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048" customWidth="1"/>
    <col min="9" max="9" width="15.7109375" style="1048" customWidth="1"/>
    <col min="10" max="10" width="14.28125" style="1049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046"/>
      <c r="I1" s="1046"/>
      <c r="J1" s="1046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046"/>
      <c r="I2" s="1046"/>
      <c r="J2" s="1046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046"/>
      <c r="I3" s="1046"/>
      <c r="J3" s="1046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046"/>
      <c r="I4" s="1046"/>
      <c r="J4" s="1047"/>
      <c r="K4" s="1"/>
      <c r="L4" s="1"/>
      <c r="M4" s="1"/>
      <c r="N4" s="1"/>
    </row>
    <row r="5" ht="12.75">
      <c r="E5"/>
    </row>
    <row r="6" spans="5:12" ht="15.75">
      <c r="E6"/>
      <c r="K6" s="5" t="s">
        <v>196</v>
      </c>
      <c r="L6" s="68" t="s">
        <v>214</v>
      </c>
    </row>
    <row r="7" spans="5:12" ht="15.75">
      <c r="E7"/>
      <c r="K7" s="7" t="s">
        <v>90</v>
      </c>
      <c r="L7" s="6" t="s">
        <v>212</v>
      </c>
    </row>
    <row r="8" spans="5:12" ht="15.75">
      <c r="E8"/>
      <c r="K8" s="7" t="s">
        <v>91</v>
      </c>
      <c r="L8" s="6" t="s">
        <v>213</v>
      </c>
    </row>
    <row r="9" spans="2:14" s="8" customFormat="1" ht="18">
      <c r="B9" s="9"/>
      <c r="C9" s="11"/>
      <c r="D9" s="11"/>
      <c r="E9" s="9"/>
      <c r="F9" s="12"/>
      <c r="G9" s="9"/>
      <c r="H9" s="1051"/>
      <c r="I9" s="1051"/>
      <c r="J9" s="1052"/>
      <c r="K9" s="9"/>
      <c r="L9" s="9"/>
      <c r="M9" s="9"/>
      <c r="N9" s="9"/>
    </row>
    <row r="10" spans="1:14" ht="19.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2363" t="s">
        <v>175</v>
      </c>
      <c r="I10" s="2364"/>
      <c r="J10" s="2365"/>
      <c r="K10" s="370" t="s">
        <v>96</v>
      </c>
      <c r="L10" s="371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055" t="s">
        <v>98</v>
      </c>
      <c r="I11" s="1055" t="s">
        <v>99</v>
      </c>
      <c r="J11" s="1056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f>+E12+F12</f>
        <v>0</v>
      </c>
      <c r="H12" s="1057">
        <f>B12-E12</f>
        <v>0</v>
      </c>
      <c r="I12" s="1057">
        <f aca="true" t="shared" si="0" ref="H12:I18">C12-F12</f>
        <v>0</v>
      </c>
      <c r="J12" s="1058">
        <f aca="true" t="shared" si="1" ref="J12:J17">H12+I12</f>
        <v>0</v>
      </c>
      <c r="K12" s="29"/>
      <c r="L12" s="29"/>
      <c r="M12" s="34"/>
      <c r="N12" s="214"/>
    </row>
    <row r="13" spans="1:14" s="32" customFormat="1" ht="19.5" customHeight="1">
      <c r="A13" s="221" t="s">
        <v>104</v>
      </c>
      <c r="B13" s="27">
        <v>0</v>
      </c>
      <c r="C13" s="27">
        <v>0</v>
      </c>
      <c r="D13" s="27">
        <f aca="true" t="shared" si="2" ref="D13:D20">B13+C13</f>
        <v>0</v>
      </c>
      <c r="E13" s="27">
        <v>0</v>
      </c>
      <c r="F13" s="27">
        <v>0</v>
      </c>
      <c r="G13" s="27">
        <f aca="true" t="shared" si="3" ref="G13:G28">E13+F13</f>
        <v>0</v>
      </c>
      <c r="H13" s="1057">
        <f t="shared" si="0"/>
        <v>0</v>
      </c>
      <c r="I13" s="1057">
        <f t="shared" si="0"/>
        <v>0</v>
      </c>
      <c r="J13" s="1058">
        <f t="shared" si="1"/>
        <v>0</v>
      </c>
      <c r="K13" s="29"/>
      <c r="L13" s="29"/>
      <c r="M13" s="34"/>
      <c r="N13" s="214"/>
    </row>
    <row r="14" spans="1:14" s="32" customFormat="1" ht="19.5" customHeight="1">
      <c r="A14" s="221" t="s">
        <v>105</v>
      </c>
      <c r="B14" s="27">
        <v>0</v>
      </c>
      <c r="C14" s="27">
        <v>0</v>
      </c>
      <c r="D14" s="27">
        <f t="shared" si="2"/>
        <v>0</v>
      </c>
      <c r="E14" s="27">
        <v>0</v>
      </c>
      <c r="F14" s="27">
        <v>0</v>
      </c>
      <c r="G14" s="27">
        <f t="shared" si="3"/>
        <v>0</v>
      </c>
      <c r="H14" s="1057">
        <f t="shared" si="0"/>
        <v>0</v>
      </c>
      <c r="I14" s="1057">
        <f t="shared" si="0"/>
        <v>0</v>
      </c>
      <c r="J14" s="1058">
        <f t="shared" si="1"/>
        <v>0</v>
      </c>
      <c r="K14" s="29"/>
      <c r="L14" s="29"/>
      <c r="M14" s="34"/>
      <c r="N14" s="214"/>
    </row>
    <row r="15" spans="1:14" s="32" customFormat="1" ht="19.5" customHeight="1">
      <c r="A15" s="221">
        <v>1.998</v>
      </c>
      <c r="B15" s="27">
        <v>0</v>
      </c>
      <c r="C15" s="27">
        <v>0</v>
      </c>
      <c r="D15" s="27">
        <f t="shared" si="2"/>
        <v>0</v>
      </c>
      <c r="E15" s="27">
        <v>0</v>
      </c>
      <c r="F15" s="27">
        <v>0</v>
      </c>
      <c r="G15" s="27">
        <f>+E15+F15</f>
        <v>0</v>
      </c>
      <c r="H15" s="1057">
        <f>B15-E15</f>
        <v>0</v>
      </c>
      <c r="I15" s="1057">
        <f>C15-F15</f>
        <v>0</v>
      </c>
      <c r="J15" s="1058">
        <f>H15+I15</f>
        <v>0</v>
      </c>
      <c r="K15" s="29">
        <v>14580</v>
      </c>
      <c r="L15" s="29"/>
      <c r="M15" s="34"/>
      <c r="N15" s="214"/>
    </row>
    <row r="16" spans="1:14" s="32" customFormat="1" ht="19.5" customHeight="1">
      <c r="A16" s="221">
        <v>1.999</v>
      </c>
      <c r="B16" s="27">
        <v>0</v>
      </c>
      <c r="C16" s="27">
        <v>0</v>
      </c>
      <c r="D16" s="27">
        <f t="shared" si="2"/>
        <v>0</v>
      </c>
      <c r="E16" s="27">
        <v>0</v>
      </c>
      <c r="F16" s="27">
        <v>0</v>
      </c>
      <c r="G16" s="27">
        <f>+E16+F16</f>
        <v>0</v>
      </c>
      <c r="H16" s="1057">
        <f t="shared" si="0"/>
        <v>0</v>
      </c>
      <c r="I16" s="1057">
        <f t="shared" si="0"/>
        <v>0</v>
      </c>
      <c r="J16" s="1058">
        <f>H16+I16</f>
        <v>0</v>
      </c>
      <c r="K16" s="29"/>
      <c r="L16" s="29">
        <v>12270</v>
      </c>
      <c r="M16" s="34"/>
      <c r="N16" s="214"/>
    </row>
    <row r="17" spans="1:14" ht="19.5" customHeight="1">
      <c r="A17" s="203" t="s">
        <v>106</v>
      </c>
      <c r="B17" s="27">
        <v>0</v>
      </c>
      <c r="C17" s="27">
        <v>0</v>
      </c>
      <c r="D17" s="27">
        <f t="shared" si="2"/>
        <v>0</v>
      </c>
      <c r="E17" s="27">
        <v>0</v>
      </c>
      <c r="F17" s="27">
        <v>0</v>
      </c>
      <c r="G17" s="27">
        <f t="shared" si="3"/>
        <v>0</v>
      </c>
      <c r="H17" s="1057">
        <f t="shared" si="0"/>
        <v>0</v>
      </c>
      <c r="I17" s="1057">
        <f t="shared" si="0"/>
        <v>0</v>
      </c>
      <c r="J17" s="1058">
        <f t="shared" si="1"/>
        <v>0</v>
      </c>
      <c r="K17" s="29"/>
      <c r="L17" s="29"/>
      <c r="M17" s="34"/>
      <c r="N17" s="214"/>
    </row>
    <row r="18" spans="1:14" ht="19.5" customHeight="1">
      <c r="A18" s="203" t="s">
        <v>107</v>
      </c>
      <c r="B18" s="27">
        <v>10896000</v>
      </c>
      <c r="C18" s="27">
        <v>8670000</v>
      </c>
      <c r="D18" s="27">
        <f t="shared" si="2"/>
        <v>19566000</v>
      </c>
      <c r="E18" s="27">
        <v>10832066</v>
      </c>
      <c r="F18" s="27">
        <v>8526955</v>
      </c>
      <c r="G18" s="27">
        <f t="shared" si="3"/>
        <v>19359021</v>
      </c>
      <c r="H18" s="1057">
        <f t="shared" si="0"/>
        <v>63934</v>
      </c>
      <c r="I18" s="1057">
        <f t="shared" si="0"/>
        <v>143045</v>
      </c>
      <c r="J18" s="1058">
        <f>H18+I18</f>
        <v>206979</v>
      </c>
      <c r="K18" s="29"/>
      <c r="L18" s="29"/>
      <c r="M18" s="34"/>
      <c r="N18" s="214"/>
    </row>
    <row r="19" spans="1:14" ht="19.5" customHeight="1">
      <c r="A19" s="275" t="s">
        <v>108</v>
      </c>
      <c r="B19" s="38">
        <f>SUM(B12:B18)</f>
        <v>10896000</v>
      </c>
      <c r="C19" s="38">
        <f aca="true" t="shared" si="4" ref="C19:J19">SUM(C12:C18)</f>
        <v>8670000</v>
      </c>
      <c r="D19" s="38">
        <f t="shared" si="4"/>
        <v>19566000</v>
      </c>
      <c r="E19" s="38">
        <f t="shared" si="4"/>
        <v>10832066</v>
      </c>
      <c r="F19" s="38">
        <f t="shared" si="4"/>
        <v>8526955</v>
      </c>
      <c r="G19" s="38">
        <f t="shared" si="4"/>
        <v>19359021</v>
      </c>
      <c r="H19" s="1059">
        <f t="shared" si="4"/>
        <v>63934</v>
      </c>
      <c r="I19" s="1059">
        <f t="shared" si="4"/>
        <v>143045</v>
      </c>
      <c r="J19" s="1060">
        <f t="shared" si="4"/>
        <v>206979</v>
      </c>
      <c r="K19" s="38">
        <f>SUM(K12:K18)</f>
        <v>14580</v>
      </c>
      <c r="L19" s="38">
        <f>SUM(L12:L18)</f>
        <v>12270</v>
      </c>
      <c r="M19" s="34"/>
      <c r="N19" s="214"/>
    </row>
    <row r="20" spans="1:14" ht="19.5" customHeight="1">
      <c r="A20" s="203" t="s">
        <v>109</v>
      </c>
      <c r="B20" s="27">
        <v>14648000</v>
      </c>
      <c r="C20" s="27">
        <v>10762000</v>
      </c>
      <c r="D20" s="27">
        <f t="shared" si="2"/>
        <v>25410000</v>
      </c>
      <c r="E20" s="27">
        <v>14500441</v>
      </c>
      <c r="F20" s="27">
        <v>10651405</v>
      </c>
      <c r="G20" s="27">
        <f t="shared" si="3"/>
        <v>25151846</v>
      </c>
      <c r="H20" s="1057">
        <f aca="true" t="shared" si="5" ref="H20:I28">B20-E20</f>
        <v>147559</v>
      </c>
      <c r="I20" s="1057">
        <f>C20-F20</f>
        <v>110595</v>
      </c>
      <c r="J20" s="1058">
        <f aca="true" t="shared" si="6" ref="J20:J28">H20+I20</f>
        <v>258154</v>
      </c>
      <c r="K20" s="29"/>
      <c r="L20" s="29"/>
      <c r="M20" s="34"/>
      <c r="N20" s="214"/>
    </row>
    <row r="21" spans="1:14" ht="19.5" customHeight="1">
      <c r="A21" s="203" t="s">
        <v>110</v>
      </c>
      <c r="B21" s="27">
        <v>14204000</v>
      </c>
      <c r="C21" s="27">
        <v>11480000</v>
      </c>
      <c r="D21" s="27">
        <f aca="true" t="shared" si="7" ref="D21:D28">B21+C21</f>
        <v>25684000</v>
      </c>
      <c r="E21" s="27">
        <v>14165624</v>
      </c>
      <c r="F21" s="27">
        <v>11582345</v>
      </c>
      <c r="G21" s="27">
        <f t="shared" si="3"/>
        <v>25747969</v>
      </c>
      <c r="H21" s="1058">
        <f t="shared" si="5"/>
        <v>38376</v>
      </c>
      <c r="I21" s="1057">
        <f t="shared" si="5"/>
        <v>-102345</v>
      </c>
      <c r="J21" s="1058">
        <f t="shared" si="6"/>
        <v>-63969</v>
      </c>
      <c r="K21" s="29"/>
      <c r="L21" s="29"/>
      <c r="M21" s="34"/>
      <c r="N21" s="214"/>
    </row>
    <row r="22" spans="1:14" ht="19.5" customHeight="1">
      <c r="A22" s="203" t="s">
        <v>140</v>
      </c>
      <c r="B22" s="27">
        <v>16534000</v>
      </c>
      <c r="C22" s="27">
        <v>12467000</v>
      </c>
      <c r="D22" s="27">
        <f t="shared" si="7"/>
        <v>29001000</v>
      </c>
      <c r="E22" s="27">
        <v>16527106</v>
      </c>
      <c r="F22" s="27">
        <v>12443720</v>
      </c>
      <c r="G22" s="27">
        <f>E22+F22</f>
        <v>28970826</v>
      </c>
      <c r="H22" s="1058">
        <f>B22-E22</f>
        <v>6894</v>
      </c>
      <c r="I22" s="1057">
        <f>C22-F22</f>
        <v>23280</v>
      </c>
      <c r="J22" s="1058">
        <f t="shared" si="6"/>
        <v>30174</v>
      </c>
      <c r="K22" s="29"/>
      <c r="L22" s="29"/>
      <c r="M22" s="34"/>
      <c r="N22" s="214"/>
    </row>
    <row r="23" spans="1:14" ht="19.5" customHeight="1">
      <c r="A23" s="203" t="s">
        <v>141</v>
      </c>
      <c r="B23" s="27">
        <v>18366000</v>
      </c>
      <c r="C23" s="27">
        <v>12947000</v>
      </c>
      <c r="D23" s="27">
        <f t="shared" si="7"/>
        <v>31313000</v>
      </c>
      <c r="E23" s="27">
        <v>18622763</v>
      </c>
      <c r="F23" s="27">
        <v>12792137</v>
      </c>
      <c r="G23" s="27">
        <f t="shared" si="3"/>
        <v>31414900</v>
      </c>
      <c r="H23" s="1058">
        <f t="shared" si="5"/>
        <v>-256763</v>
      </c>
      <c r="I23" s="1057">
        <f t="shared" si="5"/>
        <v>154863</v>
      </c>
      <c r="J23" s="1058">
        <f t="shared" si="6"/>
        <v>-101900</v>
      </c>
      <c r="K23" s="29">
        <v>117588</v>
      </c>
      <c r="L23" s="29"/>
      <c r="M23" s="40"/>
      <c r="N23" s="40"/>
    </row>
    <row r="24" spans="1:14" ht="19.5" customHeight="1">
      <c r="A24" s="203" t="s">
        <v>348</v>
      </c>
      <c r="B24" s="27">
        <v>18803000</v>
      </c>
      <c r="C24" s="27">
        <v>11323000</v>
      </c>
      <c r="D24" s="27">
        <f t="shared" si="7"/>
        <v>30126000</v>
      </c>
      <c r="E24" s="27">
        <v>18639057</v>
      </c>
      <c r="F24" s="27">
        <v>11208320</v>
      </c>
      <c r="G24" s="27">
        <f t="shared" si="3"/>
        <v>29847377</v>
      </c>
      <c r="H24" s="1058">
        <f t="shared" si="5"/>
        <v>163943</v>
      </c>
      <c r="I24" s="1057">
        <f t="shared" si="5"/>
        <v>114680</v>
      </c>
      <c r="J24" s="1058">
        <f t="shared" si="6"/>
        <v>278623</v>
      </c>
      <c r="K24" s="29"/>
      <c r="L24" s="29"/>
      <c r="M24" s="2381" t="s">
        <v>367</v>
      </c>
      <c r="N24" s="2382"/>
    </row>
    <row r="25" spans="1:14" ht="19.5" customHeight="1">
      <c r="A25" s="203" t="s">
        <v>356</v>
      </c>
      <c r="B25" s="27">
        <v>19181824</v>
      </c>
      <c r="C25" s="27">
        <v>11654484</v>
      </c>
      <c r="D25" s="27">
        <f t="shared" si="7"/>
        <v>30836308</v>
      </c>
      <c r="E25" s="27">
        <v>19153920</v>
      </c>
      <c r="F25" s="27">
        <v>11593749</v>
      </c>
      <c r="G25" s="27">
        <f t="shared" si="3"/>
        <v>30747669</v>
      </c>
      <c r="H25" s="1058">
        <f t="shared" si="5"/>
        <v>27904</v>
      </c>
      <c r="I25" s="1057">
        <f t="shared" si="5"/>
        <v>60735</v>
      </c>
      <c r="J25" s="1058">
        <f t="shared" si="6"/>
        <v>88639</v>
      </c>
      <c r="K25" s="29"/>
      <c r="L25" s="29"/>
      <c r="M25" s="2381" t="s">
        <v>367</v>
      </c>
      <c r="N25" s="2382"/>
    </row>
    <row r="26" spans="1:14" ht="19.5" customHeight="1">
      <c r="A26" s="203" t="s">
        <v>357</v>
      </c>
      <c r="B26" s="27">
        <v>19948765</v>
      </c>
      <c r="C26" s="27">
        <v>7070390</v>
      </c>
      <c r="D26" s="27">
        <f t="shared" si="7"/>
        <v>27019155</v>
      </c>
      <c r="E26" s="27">
        <v>19895880</v>
      </c>
      <c r="F26" s="27">
        <v>7285565</v>
      </c>
      <c r="G26" s="27">
        <f t="shared" si="3"/>
        <v>27181445</v>
      </c>
      <c r="H26" s="1058">
        <f t="shared" si="5"/>
        <v>52885</v>
      </c>
      <c r="I26" s="1057">
        <f t="shared" si="5"/>
        <v>-215175</v>
      </c>
      <c r="J26" s="1058">
        <f t="shared" si="6"/>
        <v>-162290</v>
      </c>
      <c r="K26" s="29"/>
      <c r="L26" s="29"/>
      <c r="M26" s="2381" t="s">
        <v>367</v>
      </c>
      <c r="N26" s="2382"/>
    </row>
    <row r="27" spans="1:14" ht="19.5" customHeight="1">
      <c r="A27" s="203" t="s">
        <v>384</v>
      </c>
      <c r="B27" s="27">
        <v>20046783</v>
      </c>
      <c r="C27" s="27">
        <v>0</v>
      </c>
      <c r="D27" s="27">
        <f t="shared" si="7"/>
        <v>20046783</v>
      </c>
      <c r="E27" s="27">
        <v>20023612</v>
      </c>
      <c r="F27" s="27">
        <v>0</v>
      </c>
      <c r="G27" s="27">
        <f t="shared" si="3"/>
        <v>20023612</v>
      </c>
      <c r="H27" s="1058">
        <f t="shared" si="5"/>
        <v>23171</v>
      </c>
      <c r="I27" s="1057">
        <f t="shared" si="5"/>
        <v>0</v>
      </c>
      <c r="J27" s="1058">
        <f t="shared" si="6"/>
        <v>23171</v>
      </c>
      <c r="K27" s="29"/>
      <c r="L27" s="29"/>
      <c r="M27" s="2381" t="s">
        <v>367</v>
      </c>
      <c r="N27" s="2382"/>
    </row>
    <row r="28" spans="1:14" ht="19.5" customHeight="1">
      <c r="A28" s="203" t="s">
        <v>606</v>
      </c>
      <c r="B28" s="27">
        <v>22830617</v>
      </c>
      <c r="C28" s="27">
        <v>0</v>
      </c>
      <c r="D28" s="27">
        <f t="shared" si="7"/>
        <v>22830617</v>
      </c>
      <c r="E28" s="27">
        <v>22981701</v>
      </c>
      <c r="F28" s="27">
        <v>0</v>
      </c>
      <c r="G28" s="27">
        <f t="shared" si="3"/>
        <v>22981701</v>
      </c>
      <c r="H28" s="1058">
        <f t="shared" si="5"/>
        <v>-151084</v>
      </c>
      <c r="I28" s="1057">
        <f t="shared" si="5"/>
        <v>0</v>
      </c>
      <c r="J28" s="1058">
        <f t="shared" si="6"/>
        <v>-151084</v>
      </c>
      <c r="K28" s="29">
        <v>145882</v>
      </c>
      <c r="L28" s="29"/>
      <c r="M28" s="2381" t="s">
        <v>367</v>
      </c>
      <c r="N28" s="2382"/>
    </row>
    <row r="29" spans="1:14" ht="19.5" customHeight="1">
      <c r="A29" s="274" t="s">
        <v>108</v>
      </c>
      <c r="B29" s="38">
        <f>SUM(B20:B28)</f>
        <v>164562989</v>
      </c>
      <c r="C29" s="38">
        <f aca="true" t="shared" si="8" ref="C29:K29">SUM(C20:C28)</f>
        <v>77703874</v>
      </c>
      <c r="D29" s="38">
        <f t="shared" si="8"/>
        <v>242266863</v>
      </c>
      <c r="E29" s="38">
        <f t="shared" si="8"/>
        <v>164510104</v>
      </c>
      <c r="F29" s="38">
        <f t="shared" si="8"/>
        <v>77557241</v>
      </c>
      <c r="G29" s="38">
        <f t="shared" si="8"/>
        <v>242067345</v>
      </c>
      <c r="H29" s="1059">
        <f t="shared" si="8"/>
        <v>52885</v>
      </c>
      <c r="I29" s="1059">
        <f t="shared" si="8"/>
        <v>146633</v>
      </c>
      <c r="J29" s="1059">
        <f t="shared" si="8"/>
        <v>199518</v>
      </c>
      <c r="K29" s="38">
        <f t="shared" si="8"/>
        <v>263470</v>
      </c>
      <c r="L29" s="29"/>
      <c r="M29" s="920"/>
      <c r="N29" s="921"/>
    </row>
    <row r="30" spans="1:14" ht="20.25" customHeight="1">
      <c r="A30" s="367" t="s">
        <v>100</v>
      </c>
      <c r="B30" s="38">
        <f>SUM(B19:B28)</f>
        <v>175458989</v>
      </c>
      <c r="C30" s="38">
        <f aca="true" t="shared" si="9" ref="C30:L30">SUM(C19:C28)</f>
        <v>86373874</v>
      </c>
      <c r="D30" s="38">
        <f t="shared" si="9"/>
        <v>261832863</v>
      </c>
      <c r="E30" s="38">
        <f t="shared" si="9"/>
        <v>175342170</v>
      </c>
      <c r="F30" s="38">
        <f t="shared" si="9"/>
        <v>86084196</v>
      </c>
      <c r="G30" s="38">
        <f t="shared" si="9"/>
        <v>261426366</v>
      </c>
      <c r="H30" s="1059">
        <f t="shared" si="9"/>
        <v>116819</v>
      </c>
      <c r="I30" s="1059">
        <f t="shared" si="9"/>
        <v>289678</v>
      </c>
      <c r="J30" s="1059">
        <f t="shared" si="9"/>
        <v>406497</v>
      </c>
      <c r="K30" s="38">
        <f t="shared" si="9"/>
        <v>278050</v>
      </c>
      <c r="L30" s="38">
        <f t="shared" si="9"/>
        <v>12270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063"/>
      <c r="I31" s="1063"/>
      <c r="J31" s="1064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063"/>
      <c r="I32" s="1063"/>
      <c r="J32" s="1064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063"/>
      <c r="I33" s="1063"/>
      <c r="J33" s="1064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063"/>
      <c r="I34" s="1063"/>
      <c r="J34" s="1064"/>
      <c r="K34" s="46"/>
      <c r="L34" s="46"/>
      <c r="M34" s="46"/>
      <c r="N34" s="46"/>
    </row>
    <row r="35" spans="1:14" ht="15">
      <c r="A35" s="45"/>
      <c r="B35" s="66" t="s">
        <v>111</v>
      </c>
      <c r="C35" s="47" t="s">
        <v>755</v>
      </c>
      <c r="D35" s="46"/>
      <c r="E35" s="46"/>
      <c r="F35" s="46"/>
      <c r="G35" s="46"/>
      <c r="H35" s="1063"/>
      <c r="I35" s="1063"/>
      <c r="J35" s="1064"/>
      <c r="K35" s="46"/>
      <c r="L35" s="46"/>
      <c r="M35" s="46"/>
      <c r="N35" s="46"/>
    </row>
    <row r="36" spans="2:11" ht="15">
      <c r="B36" s="8" t="s">
        <v>753</v>
      </c>
      <c r="C36" s="49"/>
      <c r="D36" s="47"/>
      <c r="E36" s="48"/>
      <c r="F36" s="48"/>
      <c r="G36" s="49"/>
      <c r="H36" s="1065"/>
      <c r="I36" s="1066" t="s">
        <v>112</v>
      </c>
      <c r="J36" s="1067" t="s">
        <v>523</v>
      </c>
      <c r="K36" s="49"/>
    </row>
    <row r="37" spans="2:12" ht="15">
      <c r="B37" t="s">
        <v>754</v>
      </c>
      <c r="C37" s="49"/>
      <c r="D37" s="49"/>
      <c r="E37" s="49"/>
      <c r="F37" s="49"/>
      <c r="G37" s="49"/>
      <c r="H37" s="1068"/>
      <c r="I37" s="1068"/>
      <c r="J37" s="1068"/>
      <c r="K37" s="49"/>
      <c r="L37" s="60" t="s">
        <v>113</v>
      </c>
    </row>
    <row r="38" spans="4:14" ht="15">
      <c r="D38" s="49"/>
      <c r="E38" s="49"/>
      <c r="F38" s="49"/>
      <c r="G38" s="49"/>
      <c r="H38" s="1068"/>
      <c r="I38" s="1068"/>
      <c r="J38" s="1068"/>
      <c r="K38" s="49"/>
      <c r="L38" s="60"/>
      <c r="M38" s="49"/>
      <c r="N38" s="49"/>
    </row>
    <row r="40" ht="12.75">
      <c r="C40" s="4"/>
    </row>
    <row r="41" spans="2:14" ht="18">
      <c r="B41" s="51"/>
      <c r="D41" s="4"/>
      <c r="E41" s="51"/>
      <c r="F41" s="12"/>
      <c r="G41" s="51"/>
      <c r="H41" s="1069"/>
      <c r="I41" s="1069"/>
      <c r="J41" s="1070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6">
    <mergeCell ref="H10:J10"/>
    <mergeCell ref="M28:N28"/>
    <mergeCell ref="M24:N24"/>
    <mergeCell ref="M25:N25"/>
    <mergeCell ref="M26:N26"/>
    <mergeCell ref="M27:N27"/>
  </mergeCells>
  <printOptions horizontalCentered="1" verticalCentered="1"/>
  <pageMargins left="0.75" right="0.75" top="0.7874015748031497" bottom="0.1968503937007874" header="0" footer="0"/>
  <pageSetup horizontalDpi="600" verticalDpi="600" orientation="landscape" paperSize="14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5">
      <selection activeCell="E7" sqref="E7"/>
    </sheetView>
  </sheetViews>
  <sheetFormatPr defaultColWidth="11.421875" defaultRowHeight="12.75"/>
  <cols>
    <col min="1" max="1" width="19.421875" style="0" customWidth="1"/>
    <col min="2" max="2" width="12.7109375" style="0" customWidth="1"/>
    <col min="3" max="4" width="14.28125" style="0" customWidth="1"/>
    <col min="5" max="5" width="13.28125" style="50" customWidth="1"/>
    <col min="6" max="6" width="17.00390625" style="0" customWidth="1"/>
    <col min="7" max="7" width="16.00390625" style="0" customWidth="1"/>
    <col min="8" max="8" width="11.8515625" style="0" customWidth="1"/>
    <col min="9" max="9" width="13.57421875" style="0" customWidth="1"/>
    <col min="10" max="10" width="16.140625" style="53" customWidth="1"/>
    <col min="11" max="11" width="14.140625" style="0" customWidth="1"/>
    <col min="12" max="12" width="12.57421875" style="0" customWidth="1"/>
    <col min="13" max="13" width="12.28125" style="0" customWidth="1"/>
    <col min="14" max="14" width="10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1" ht="15.75">
      <c r="E6"/>
      <c r="I6" s="53"/>
      <c r="J6" s="5" t="s">
        <v>89</v>
      </c>
      <c r="K6" s="68" t="s">
        <v>171</v>
      </c>
    </row>
    <row r="7" spans="5:13" ht="15.75">
      <c r="E7"/>
      <c r="K7" s="7" t="s">
        <v>90</v>
      </c>
      <c r="L7" s="6" t="s">
        <v>172</v>
      </c>
      <c r="M7" s="6" t="s">
        <v>548</v>
      </c>
    </row>
    <row r="8" spans="5:12" ht="15.75">
      <c r="E8"/>
      <c r="K8" s="7" t="s">
        <v>91</v>
      </c>
      <c r="L8" s="6" t="s">
        <v>836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26.25" customHeight="1" thickBot="1">
      <c r="A10" s="13" t="s">
        <v>92</v>
      </c>
      <c r="B10" s="2166" t="s">
        <v>93</v>
      </c>
      <c r="C10" s="2167"/>
      <c r="D10" s="2163"/>
      <c r="E10" s="2166" t="s">
        <v>94</v>
      </c>
      <c r="F10" s="2167"/>
      <c r="G10" s="2163"/>
      <c r="H10" s="2164" t="s">
        <v>95</v>
      </c>
      <c r="I10" s="2162"/>
      <c r="J10" s="2010"/>
      <c r="K10" s="2164" t="s">
        <v>96</v>
      </c>
      <c r="L10" s="2193"/>
      <c r="M10" s="19" t="s">
        <v>97</v>
      </c>
      <c r="N10" s="20"/>
    </row>
    <row r="11" spans="1:14" ht="19.5" customHeight="1" thickBot="1">
      <c r="A11" s="21"/>
      <c r="B11" s="133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5" s="32" customFormat="1" ht="19.5" customHeight="1">
      <c r="A12" s="26" t="s">
        <v>103</v>
      </c>
      <c r="B12" s="134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17">H12+I12</f>
        <v>0</v>
      </c>
      <c r="K12" s="29"/>
      <c r="L12" s="29"/>
      <c r="M12" s="30"/>
      <c r="N12" s="31"/>
      <c r="O12" s="32" t="s">
        <v>525</v>
      </c>
    </row>
    <row r="13" spans="1:14" s="32" customFormat="1" ht="24.75" customHeight="1">
      <c r="A13" s="33" t="s">
        <v>104</v>
      </c>
      <c r="B13" s="134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28">
        <v>0</v>
      </c>
      <c r="I13" s="28">
        <f t="shared" si="1"/>
        <v>0</v>
      </c>
      <c r="J13" s="39">
        <f t="shared" si="2"/>
        <v>0</v>
      </c>
      <c r="K13" s="29"/>
      <c r="L13" s="29"/>
      <c r="M13" s="30" t="s">
        <v>524</v>
      </c>
      <c r="N13" s="31">
        <v>38980</v>
      </c>
    </row>
    <row r="14" spans="1:14" s="32" customFormat="1" ht="23.25" customHeight="1">
      <c r="A14" s="33" t="s">
        <v>105</v>
      </c>
      <c r="B14" s="134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30" t="s">
        <v>524</v>
      </c>
      <c r="N14" s="31">
        <v>38980</v>
      </c>
    </row>
    <row r="15" spans="1:14" s="32" customFormat="1" ht="24.75" customHeight="1">
      <c r="A15" s="33">
        <v>1.998</v>
      </c>
      <c r="B15" s="134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0</v>
      </c>
      <c r="J15" s="39">
        <f>H15+I15</f>
        <v>0</v>
      </c>
      <c r="K15" s="29"/>
      <c r="L15" s="29"/>
      <c r="M15" s="30" t="s">
        <v>524</v>
      </c>
      <c r="N15" s="31">
        <v>38980</v>
      </c>
    </row>
    <row r="16" spans="1:14" s="32" customFormat="1" ht="31.5" customHeight="1">
      <c r="A16" s="33">
        <v>1.999</v>
      </c>
      <c r="B16" s="134">
        <v>1390000</v>
      </c>
      <c r="C16" s="27">
        <v>2819000</v>
      </c>
      <c r="D16" s="27">
        <f t="shared" si="0"/>
        <v>4209000</v>
      </c>
      <c r="E16" s="27">
        <v>1390000</v>
      </c>
      <c r="F16" s="27">
        <v>2613060</v>
      </c>
      <c r="G16" s="27">
        <f>+E16+F16</f>
        <v>4003060</v>
      </c>
      <c r="H16" s="28">
        <v>0</v>
      </c>
      <c r="I16" s="28">
        <f t="shared" si="1"/>
        <v>205940</v>
      </c>
      <c r="J16" s="39">
        <f>H16+I16</f>
        <v>205940</v>
      </c>
      <c r="K16" s="29">
        <v>1348847</v>
      </c>
      <c r="L16" s="29"/>
      <c r="M16" s="2195" t="s">
        <v>825</v>
      </c>
      <c r="N16" s="2196"/>
    </row>
    <row r="17" spans="1:14" ht="32.25" customHeight="1">
      <c r="A17" s="35" t="s">
        <v>106</v>
      </c>
      <c r="B17" s="134">
        <v>1390000</v>
      </c>
      <c r="C17" s="27">
        <v>0</v>
      </c>
      <c r="D17" s="27">
        <f t="shared" si="0"/>
        <v>1390000</v>
      </c>
      <c r="E17" s="27">
        <v>1076790</v>
      </c>
      <c r="F17" s="27">
        <v>205940</v>
      </c>
      <c r="G17" s="27">
        <f t="shared" si="3"/>
        <v>1282730</v>
      </c>
      <c r="H17" s="28">
        <f t="shared" si="1"/>
        <v>313210</v>
      </c>
      <c r="I17" s="28">
        <f t="shared" si="1"/>
        <v>-205940</v>
      </c>
      <c r="J17" s="39">
        <f t="shared" si="2"/>
        <v>107270</v>
      </c>
      <c r="K17" s="29"/>
      <c r="L17" s="29"/>
      <c r="M17" s="2195" t="s">
        <v>824</v>
      </c>
      <c r="N17" s="2196"/>
    </row>
    <row r="18" spans="1:14" ht="28.5" customHeight="1">
      <c r="A18" s="35" t="s">
        <v>107</v>
      </c>
      <c r="B18" s="134">
        <v>1686000</v>
      </c>
      <c r="C18" s="27">
        <v>3486000</v>
      </c>
      <c r="D18" s="27">
        <f t="shared" si="0"/>
        <v>5172000</v>
      </c>
      <c r="E18" s="27">
        <v>1512347</v>
      </c>
      <c r="F18" s="27">
        <v>3003583</v>
      </c>
      <c r="G18" s="27">
        <f t="shared" si="3"/>
        <v>4515930</v>
      </c>
      <c r="H18" s="28">
        <f t="shared" si="1"/>
        <v>173653</v>
      </c>
      <c r="I18" s="28">
        <f t="shared" si="1"/>
        <v>482417</v>
      </c>
      <c r="J18" s="39">
        <f>H18+I18</f>
        <v>656070</v>
      </c>
      <c r="K18" s="29"/>
      <c r="L18" s="29"/>
      <c r="M18" s="2195" t="s">
        <v>824</v>
      </c>
      <c r="N18" s="2196"/>
    </row>
    <row r="19" spans="1:19" ht="28.5" customHeight="1">
      <c r="A19" s="37" t="s">
        <v>108</v>
      </c>
      <c r="B19" s="135">
        <f>SUM(B12:B18)</f>
        <v>4466000</v>
      </c>
      <c r="C19" s="38">
        <f aca="true" t="shared" si="4" ref="C19:J19">SUM(C12:C18)</f>
        <v>6305000</v>
      </c>
      <c r="D19" s="38">
        <f t="shared" si="4"/>
        <v>10771000</v>
      </c>
      <c r="E19" s="38">
        <f t="shared" si="4"/>
        <v>3979137</v>
      </c>
      <c r="F19" s="38">
        <f t="shared" si="4"/>
        <v>5822583</v>
      </c>
      <c r="G19" s="38">
        <f t="shared" si="4"/>
        <v>9801720</v>
      </c>
      <c r="H19" s="38">
        <f t="shared" si="4"/>
        <v>486863</v>
      </c>
      <c r="I19" s="38">
        <f t="shared" si="4"/>
        <v>482417</v>
      </c>
      <c r="J19" s="57">
        <f t="shared" si="4"/>
        <v>969280</v>
      </c>
      <c r="K19" s="38">
        <f>SUM(K12:K18)</f>
        <v>1348847</v>
      </c>
      <c r="L19" s="38">
        <f>SUM(L12:L18)</f>
        <v>0</v>
      </c>
      <c r="M19" s="30"/>
      <c r="N19" s="31"/>
      <c r="S19">
        <v>1839641</v>
      </c>
    </row>
    <row r="20" spans="1:19" ht="22.5" customHeight="1">
      <c r="A20" s="35" t="s">
        <v>109</v>
      </c>
      <c r="B20" s="134">
        <v>2102000</v>
      </c>
      <c r="C20" s="27">
        <v>3889000</v>
      </c>
      <c r="D20" s="27">
        <f aca="true" t="shared" si="5" ref="D20:D28">B20+C20</f>
        <v>5991000</v>
      </c>
      <c r="E20" s="27">
        <v>1585728</v>
      </c>
      <c r="F20" s="27">
        <v>3546040</v>
      </c>
      <c r="G20" s="27">
        <f t="shared" si="3"/>
        <v>5131768</v>
      </c>
      <c r="H20" s="28">
        <f aca="true" t="shared" si="6" ref="H20:I28">B20-E20</f>
        <v>516272</v>
      </c>
      <c r="I20" s="28">
        <f t="shared" si="6"/>
        <v>342960</v>
      </c>
      <c r="J20" s="39">
        <f aca="true" t="shared" si="7" ref="J20:J28">H20+I20</f>
        <v>859232</v>
      </c>
      <c r="K20" s="29"/>
      <c r="L20" s="29"/>
      <c r="M20" s="365" t="s">
        <v>620</v>
      </c>
      <c r="N20" s="31">
        <v>40666</v>
      </c>
      <c r="S20">
        <v>4020170</v>
      </c>
    </row>
    <row r="21" spans="1:14" ht="26.25" customHeight="1">
      <c r="A21" s="35" t="s">
        <v>110</v>
      </c>
      <c r="B21" s="134">
        <v>2228000</v>
      </c>
      <c r="C21" s="27">
        <v>4122000</v>
      </c>
      <c r="D21" s="27">
        <f t="shared" si="5"/>
        <v>6350000</v>
      </c>
      <c r="E21" s="27">
        <v>1839641</v>
      </c>
      <c r="F21" s="27">
        <v>4020170</v>
      </c>
      <c r="G21" s="27">
        <f t="shared" si="3"/>
        <v>5859811</v>
      </c>
      <c r="H21" s="39">
        <f t="shared" si="6"/>
        <v>388359</v>
      </c>
      <c r="I21" s="28">
        <f t="shared" si="6"/>
        <v>101830</v>
      </c>
      <c r="J21" s="39">
        <f t="shared" si="7"/>
        <v>490189</v>
      </c>
      <c r="K21" s="29"/>
      <c r="L21" s="29"/>
      <c r="M21" s="2195" t="s">
        <v>826</v>
      </c>
      <c r="N21" s="2196"/>
    </row>
    <row r="22" spans="1:14" ht="28.5" customHeight="1">
      <c r="A22" s="65" t="s">
        <v>140</v>
      </c>
      <c r="B22" s="134">
        <v>4671000</v>
      </c>
      <c r="C22" s="27">
        <v>4905000</v>
      </c>
      <c r="D22" s="27">
        <f t="shared" si="5"/>
        <v>9576000</v>
      </c>
      <c r="E22" s="27">
        <v>1693653</v>
      </c>
      <c r="F22" s="27">
        <v>3117557</v>
      </c>
      <c r="G22" s="27">
        <f>E22+F22</f>
        <v>4811210</v>
      </c>
      <c r="H22" s="39">
        <f>B22-E22</f>
        <v>2977347</v>
      </c>
      <c r="I22" s="28">
        <f>C22-F22</f>
        <v>1787443</v>
      </c>
      <c r="J22" s="39">
        <f t="shared" si="7"/>
        <v>4764790</v>
      </c>
      <c r="K22" s="29"/>
      <c r="L22" s="29"/>
      <c r="M22" s="2195" t="s">
        <v>827</v>
      </c>
      <c r="N22" s="2196"/>
    </row>
    <row r="23" spans="1:14" ht="26.25" customHeight="1">
      <c r="A23" s="65" t="s">
        <v>141</v>
      </c>
      <c r="B23" s="134">
        <v>2591000</v>
      </c>
      <c r="C23" s="27">
        <v>4975000</v>
      </c>
      <c r="D23" s="27">
        <f t="shared" si="5"/>
        <v>7566000</v>
      </c>
      <c r="E23" s="27">
        <v>2201870</v>
      </c>
      <c r="F23" s="27">
        <v>3397246</v>
      </c>
      <c r="G23" s="27">
        <f t="shared" si="3"/>
        <v>5599116</v>
      </c>
      <c r="H23" s="39">
        <f t="shared" si="6"/>
        <v>389130</v>
      </c>
      <c r="I23" s="28">
        <f t="shared" si="6"/>
        <v>1577754</v>
      </c>
      <c r="J23" s="39">
        <f t="shared" si="7"/>
        <v>1966884</v>
      </c>
      <c r="K23" s="29"/>
      <c r="L23" s="29"/>
      <c r="M23" s="2195" t="s">
        <v>828</v>
      </c>
      <c r="N23" s="2196"/>
    </row>
    <row r="24" spans="1:14" ht="25.5" customHeight="1">
      <c r="A24" s="65">
        <v>2006</v>
      </c>
      <c r="B24" s="134">
        <v>2799000</v>
      </c>
      <c r="C24" s="27">
        <v>4253000</v>
      </c>
      <c r="D24" s="27">
        <f t="shared" si="5"/>
        <v>7052000</v>
      </c>
      <c r="E24" s="27">
        <v>2624136</v>
      </c>
      <c r="F24" s="27">
        <v>3935647</v>
      </c>
      <c r="G24" s="27">
        <f t="shared" si="3"/>
        <v>6559783</v>
      </c>
      <c r="H24" s="39">
        <f t="shared" si="6"/>
        <v>174864</v>
      </c>
      <c r="I24" s="28">
        <f t="shared" si="6"/>
        <v>317353</v>
      </c>
      <c r="J24" s="39">
        <f t="shared" si="7"/>
        <v>492217</v>
      </c>
      <c r="K24" s="29"/>
      <c r="L24" s="29"/>
      <c r="M24" s="1755" t="s">
        <v>829</v>
      </c>
      <c r="N24" s="2194"/>
    </row>
    <row r="25" spans="1:14" ht="27.75" customHeight="1">
      <c r="A25" s="65">
        <v>2007</v>
      </c>
      <c r="B25" s="134">
        <v>2410702</v>
      </c>
      <c r="C25" s="27">
        <v>4836117</v>
      </c>
      <c r="D25" s="27">
        <f t="shared" si="5"/>
        <v>7246819</v>
      </c>
      <c r="E25" s="27">
        <v>2816090</v>
      </c>
      <c r="F25" s="27">
        <v>4897943</v>
      </c>
      <c r="G25" s="27">
        <f t="shared" si="3"/>
        <v>7714033</v>
      </c>
      <c r="H25" s="39">
        <f t="shared" si="6"/>
        <v>-405388</v>
      </c>
      <c r="I25" s="28">
        <f t="shared" si="6"/>
        <v>-61826</v>
      </c>
      <c r="J25" s="39">
        <f t="shared" si="7"/>
        <v>-467214</v>
      </c>
      <c r="K25" s="29"/>
      <c r="L25" s="29"/>
      <c r="M25" s="1755" t="s">
        <v>830</v>
      </c>
      <c r="N25" s="2194"/>
    </row>
    <row r="26" spans="1:14" ht="21" customHeight="1">
      <c r="A26" s="65">
        <v>2008</v>
      </c>
      <c r="B26" s="134">
        <v>791507</v>
      </c>
      <c r="C26" s="27">
        <v>2567301</v>
      </c>
      <c r="D26" s="27">
        <f t="shared" si="5"/>
        <v>3358808</v>
      </c>
      <c r="E26" s="27">
        <v>9084</v>
      </c>
      <c r="F26" s="27">
        <v>11532</v>
      </c>
      <c r="G26" s="27">
        <f t="shared" si="3"/>
        <v>20616</v>
      </c>
      <c r="H26" s="39">
        <f t="shared" si="6"/>
        <v>782423</v>
      </c>
      <c r="I26" s="28">
        <f t="shared" si="6"/>
        <v>2555769</v>
      </c>
      <c r="J26" s="39">
        <f t="shared" si="7"/>
        <v>3338192</v>
      </c>
      <c r="K26" s="29"/>
      <c r="L26" s="29"/>
      <c r="M26" s="1755" t="s">
        <v>831</v>
      </c>
      <c r="N26" s="2194" t="s">
        <v>621</v>
      </c>
    </row>
    <row r="27" spans="1:14" ht="19.5" customHeight="1">
      <c r="A27" s="65">
        <v>2009</v>
      </c>
      <c r="B27" s="134">
        <v>5539769</v>
      </c>
      <c r="C27" s="27">
        <v>0</v>
      </c>
      <c r="D27" s="27">
        <f t="shared" si="5"/>
        <v>5539769</v>
      </c>
      <c r="E27" s="27">
        <v>5336878</v>
      </c>
      <c r="F27" s="27">
        <v>0</v>
      </c>
      <c r="G27" s="27">
        <f t="shared" si="3"/>
        <v>5336878</v>
      </c>
      <c r="H27" s="39">
        <f t="shared" si="6"/>
        <v>202891</v>
      </c>
      <c r="I27" s="28">
        <f t="shared" si="6"/>
        <v>0</v>
      </c>
      <c r="J27" s="39">
        <f t="shared" si="7"/>
        <v>202891</v>
      </c>
      <c r="K27" s="29"/>
      <c r="L27" s="29"/>
      <c r="M27" s="30" t="s">
        <v>823</v>
      </c>
      <c r="N27" s="31" t="s">
        <v>822</v>
      </c>
    </row>
    <row r="28" spans="1:14" ht="21.75" customHeight="1">
      <c r="A28" s="203">
        <v>2010</v>
      </c>
      <c r="B28" s="27">
        <v>7514786</v>
      </c>
      <c r="C28" s="27">
        <v>0</v>
      </c>
      <c r="D28" s="27">
        <f t="shared" si="5"/>
        <v>7514786</v>
      </c>
      <c r="E28" s="693">
        <v>5255872</v>
      </c>
      <c r="F28" s="27">
        <v>0</v>
      </c>
      <c r="G28" s="27">
        <f t="shared" si="3"/>
        <v>5255872</v>
      </c>
      <c r="H28" s="39">
        <f t="shared" si="6"/>
        <v>2258914</v>
      </c>
      <c r="I28" s="28">
        <f t="shared" si="6"/>
        <v>0</v>
      </c>
      <c r="J28" s="39">
        <f t="shared" si="7"/>
        <v>2258914</v>
      </c>
      <c r="K28" s="29"/>
      <c r="L28" s="29"/>
      <c r="M28" s="30" t="s">
        <v>821</v>
      </c>
      <c r="N28" s="31" t="s">
        <v>822</v>
      </c>
    </row>
    <row r="29" spans="1:14" ht="21.75" customHeight="1" thickBot="1">
      <c r="A29" s="367" t="s">
        <v>970</v>
      </c>
      <c r="B29" s="213">
        <f>SUM(B20:B28)</f>
        <v>30647764</v>
      </c>
      <c r="C29" s="213">
        <f aca="true" t="shared" si="8" ref="C29:J29">SUM(C20:C28)</f>
        <v>29547418</v>
      </c>
      <c r="D29" s="213">
        <f t="shared" si="8"/>
        <v>60195182</v>
      </c>
      <c r="E29" s="213">
        <f t="shared" si="8"/>
        <v>23362952</v>
      </c>
      <c r="F29" s="213">
        <f t="shared" si="8"/>
        <v>22926135</v>
      </c>
      <c r="G29" s="213">
        <f t="shared" si="8"/>
        <v>46289087</v>
      </c>
      <c r="H29" s="213">
        <f t="shared" si="8"/>
        <v>7284812</v>
      </c>
      <c r="I29" s="213">
        <f t="shared" si="8"/>
        <v>6621283</v>
      </c>
      <c r="J29" s="213">
        <f t="shared" si="8"/>
        <v>13906095</v>
      </c>
      <c r="K29" s="29"/>
      <c r="L29" s="29"/>
      <c r="M29" s="34"/>
      <c r="N29" s="214"/>
    </row>
    <row r="30" spans="1:14" ht="20.25" customHeight="1" thickBot="1">
      <c r="A30" s="42" t="s">
        <v>100</v>
      </c>
      <c r="B30" s="213">
        <f aca="true" t="shared" si="9" ref="B30:I30">SUM(B19:B28)</f>
        <v>35113764</v>
      </c>
      <c r="C30" s="213">
        <f t="shared" si="9"/>
        <v>35852418</v>
      </c>
      <c r="D30" s="213">
        <f t="shared" si="9"/>
        <v>70966182</v>
      </c>
      <c r="E30" s="213">
        <f t="shared" si="9"/>
        <v>27342089</v>
      </c>
      <c r="F30" s="213">
        <f t="shared" si="9"/>
        <v>28748718</v>
      </c>
      <c r="G30" s="213">
        <f t="shared" si="9"/>
        <v>56090807</v>
      </c>
      <c r="H30" s="213">
        <f t="shared" si="9"/>
        <v>7771675</v>
      </c>
      <c r="I30" s="213">
        <f t="shared" si="9"/>
        <v>7103700</v>
      </c>
      <c r="J30" s="213">
        <f>SUM(J19:J28)</f>
        <v>14875375</v>
      </c>
      <c r="K30" s="201">
        <f>SUM(K19:K23)</f>
        <v>1348847</v>
      </c>
      <c r="L30" s="201">
        <f>SUM(L19:L27)</f>
        <v>0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.75">
      <c r="A33" s="45"/>
      <c r="B33" s="46" t="s">
        <v>549</v>
      </c>
      <c r="C33" s="46"/>
      <c r="D33" s="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66" t="s">
        <v>111</v>
      </c>
      <c r="C36" s="47" t="s">
        <v>522</v>
      </c>
      <c r="D36" s="47"/>
      <c r="E36" s="48"/>
      <c r="F36" s="48"/>
      <c r="G36" s="49"/>
      <c r="H36" s="62"/>
      <c r="I36" s="63" t="s">
        <v>112</v>
      </c>
      <c r="J36" s="64" t="s">
        <v>834</v>
      </c>
      <c r="K36" s="49"/>
    </row>
    <row r="37" spans="2:12" ht="15">
      <c r="B37" t="s">
        <v>832</v>
      </c>
      <c r="C37" s="49"/>
      <c r="D37" s="49"/>
      <c r="E37" s="49"/>
      <c r="F37" s="49"/>
      <c r="G37" s="49"/>
      <c r="H37" s="49"/>
      <c r="I37" s="49"/>
      <c r="J37" s="49"/>
      <c r="K37" s="49"/>
      <c r="L37" s="60" t="s">
        <v>835</v>
      </c>
    </row>
    <row r="38" spans="2:14" ht="15">
      <c r="B38" t="s">
        <v>833</v>
      </c>
      <c r="C38" s="49"/>
      <c r="D38" s="49"/>
      <c r="E38" s="49"/>
      <c r="F38" s="49"/>
      <c r="G38" s="49"/>
      <c r="H38" s="49"/>
      <c r="I38" s="49"/>
      <c r="J38" s="4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51"/>
      <c r="I41" s="51"/>
      <c r="J41" s="61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13">
    <mergeCell ref="M26:N26"/>
    <mergeCell ref="K10:L10"/>
    <mergeCell ref="M17:N17"/>
    <mergeCell ref="M16:N16"/>
    <mergeCell ref="M18:N18"/>
    <mergeCell ref="M21:N21"/>
    <mergeCell ref="M22:N22"/>
    <mergeCell ref="M23:N23"/>
    <mergeCell ref="M24:N24"/>
    <mergeCell ref="B10:D10"/>
    <mergeCell ref="E10:G10"/>
    <mergeCell ref="H10:J10"/>
    <mergeCell ref="M25:N25"/>
  </mergeCells>
  <printOptions horizontalCentered="1" verticalCentered="1"/>
  <pageMargins left="0.8661417322834646" right="0.7480314960629921" top="0.41" bottom="0.3" header="0" footer="0.22"/>
  <pageSetup horizontalDpi="600" verticalDpi="600" orientation="landscape" paperSize="14" scale="70" r:id="rId1"/>
  <rowBreaks count="1" manualBreakCount="1">
    <brk id="40" max="1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B1:T43"/>
  <sheetViews>
    <sheetView zoomScalePageLayoutView="0" workbookViewId="0" topLeftCell="A22">
      <selection activeCell="I9" sqref="I9:K9"/>
    </sheetView>
  </sheetViews>
  <sheetFormatPr defaultColWidth="17.28125" defaultRowHeight="12.75"/>
  <cols>
    <col min="1" max="1" width="3.421875" style="358" customWidth="1"/>
    <col min="2" max="2" width="11.28125" style="358" customWidth="1"/>
    <col min="3" max="3" width="15.28125" style="358" customWidth="1"/>
    <col min="4" max="4" width="14.7109375" style="358" customWidth="1"/>
    <col min="5" max="5" width="16.140625" style="358" customWidth="1"/>
    <col min="6" max="6" width="14.421875" style="50" customWidth="1"/>
    <col min="7" max="7" width="14.421875" style="358" customWidth="1"/>
    <col min="8" max="8" width="13.8515625" style="358" customWidth="1"/>
    <col min="9" max="9" width="13.57421875" style="1344" customWidth="1"/>
    <col min="10" max="10" width="12.7109375" style="1344" customWidth="1"/>
    <col min="11" max="11" width="14.00390625" style="1345" customWidth="1"/>
    <col min="12" max="12" width="14.421875" style="358" customWidth="1"/>
    <col min="13" max="13" width="12.28125" style="358" customWidth="1"/>
    <col min="14" max="14" width="9.00390625" style="358" customWidth="1"/>
    <col min="15" max="15" width="11.00390625" style="358" customWidth="1"/>
    <col min="16" max="16" width="8.7109375" style="358" customWidth="1"/>
    <col min="17" max="16384" width="17.28125" style="358" customWidth="1"/>
  </cols>
  <sheetData>
    <row r="1" spans="2:20" s="8" customFormat="1" ht="15" customHeight="1">
      <c r="B1" s="2383" t="s">
        <v>86</v>
      </c>
      <c r="C1" s="2286"/>
      <c r="D1" s="2286"/>
      <c r="E1" s="2286"/>
      <c r="F1" s="2286"/>
      <c r="G1" s="2286"/>
      <c r="H1" s="2286"/>
      <c r="I1" s="2286"/>
      <c r="J1" s="2286"/>
      <c r="K1" s="2286"/>
      <c r="L1" s="2286"/>
      <c r="M1" s="2286"/>
      <c r="N1" s="2286"/>
      <c r="O1" s="2286"/>
      <c r="P1" s="2286"/>
      <c r="Q1" s="75"/>
      <c r="R1" s="75"/>
      <c r="S1" s="75"/>
      <c r="T1" s="75"/>
    </row>
    <row r="2" spans="2:20" s="8" customFormat="1" ht="12.75" customHeight="1">
      <c r="B2" s="2383" t="s">
        <v>87</v>
      </c>
      <c r="C2" s="2286"/>
      <c r="D2" s="2286"/>
      <c r="E2" s="2286"/>
      <c r="F2" s="2286"/>
      <c r="G2" s="2286"/>
      <c r="H2" s="2286"/>
      <c r="I2" s="2286"/>
      <c r="J2" s="2286"/>
      <c r="K2" s="2286"/>
      <c r="L2" s="2286"/>
      <c r="M2" s="2286"/>
      <c r="N2" s="2286"/>
      <c r="O2" s="2286"/>
      <c r="P2" s="2286"/>
      <c r="Q2" s="75"/>
      <c r="R2" s="75"/>
      <c r="S2" s="75"/>
      <c r="T2" s="75"/>
    </row>
    <row r="3" spans="2:20" s="8" customFormat="1" ht="12.75">
      <c r="B3" s="2383" t="s">
        <v>88</v>
      </c>
      <c r="C3" s="2286"/>
      <c r="D3" s="2286"/>
      <c r="E3" s="2286"/>
      <c r="F3" s="2286"/>
      <c r="G3" s="2286"/>
      <c r="H3" s="2286"/>
      <c r="I3" s="2286"/>
      <c r="J3" s="2286"/>
      <c r="K3" s="2286"/>
      <c r="L3" s="2286"/>
      <c r="M3" s="2286"/>
      <c r="N3" s="2286"/>
      <c r="O3" s="2286"/>
      <c r="P3" s="2286"/>
      <c r="Q3" s="75"/>
      <c r="R3" s="75"/>
      <c r="S3" s="75"/>
      <c r="T3" s="75"/>
    </row>
    <row r="4" ht="12.75">
      <c r="F4" s="358"/>
    </row>
    <row r="5" spans="6:13" ht="12.75">
      <c r="F5" s="358"/>
      <c r="L5" s="477" t="s">
        <v>196</v>
      </c>
      <c r="M5" s="50" t="s">
        <v>215</v>
      </c>
    </row>
    <row r="6" spans="6:13" ht="12.75">
      <c r="F6" s="358"/>
      <c r="L6" s="478" t="s">
        <v>90</v>
      </c>
      <c r="M6" s="50" t="s">
        <v>216</v>
      </c>
    </row>
    <row r="7" spans="6:13" ht="12.75">
      <c r="F7" s="358"/>
      <c r="L7" s="478" t="s">
        <v>91</v>
      </c>
      <c r="M7" s="50" t="s">
        <v>213</v>
      </c>
    </row>
    <row r="8" spans="3:15" ht="13.5" thickBot="1">
      <c r="C8" s="9"/>
      <c r="D8" s="11"/>
      <c r="E8" s="11"/>
      <c r="F8" s="9"/>
      <c r="G8" s="9"/>
      <c r="H8" s="9"/>
      <c r="I8" s="1346"/>
      <c r="J8" s="1346"/>
      <c r="K8" s="1347"/>
      <c r="L8" s="9"/>
      <c r="M8" s="9"/>
      <c r="N8" s="9"/>
      <c r="O8" s="9"/>
    </row>
    <row r="9" spans="2:15" s="538" customFormat="1" ht="18.75" customHeight="1" thickBot="1">
      <c r="B9" s="2395" t="s">
        <v>92</v>
      </c>
      <c r="C9" s="2386" t="s">
        <v>93</v>
      </c>
      <c r="D9" s="2387"/>
      <c r="E9" s="2388"/>
      <c r="F9" s="2389" t="s">
        <v>94</v>
      </c>
      <c r="G9" s="2390"/>
      <c r="H9" s="2391"/>
      <c r="I9" s="2392" t="s">
        <v>175</v>
      </c>
      <c r="J9" s="2393"/>
      <c r="K9" s="2394"/>
      <c r="L9" s="2384" t="s">
        <v>96</v>
      </c>
      <c r="M9" s="2237"/>
      <c r="N9" s="2385" t="s">
        <v>97</v>
      </c>
      <c r="O9" s="2237"/>
    </row>
    <row r="10" spans="2:15" ht="17.25" customHeight="1" thickBot="1">
      <c r="B10" s="2218"/>
      <c r="C10" s="621" t="s">
        <v>98</v>
      </c>
      <c r="D10" s="622" t="s">
        <v>99</v>
      </c>
      <c r="E10" s="623" t="s">
        <v>100</v>
      </c>
      <c r="F10" s="292" t="s">
        <v>98</v>
      </c>
      <c r="G10" s="293" t="s">
        <v>99</v>
      </c>
      <c r="H10" s="277" t="s">
        <v>100</v>
      </c>
      <c r="I10" s="1348" t="s">
        <v>98</v>
      </c>
      <c r="J10" s="1349" t="s">
        <v>99</v>
      </c>
      <c r="K10" s="1350" t="s">
        <v>100</v>
      </c>
      <c r="L10" s="624" t="s">
        <v>98</v>
      </c>
      <c r="M10" s="625" t="s">
        <v>99</v>
      </c>
      <c r="N10" s="537" t="s">
        <v>101</v>
      </c>
      <c r="O10" s="537" t="s">
        <v>102</v>
      </c>
    </row>
    <row r="11" spans="2:15" s="505" customFormat="1" ht="24.75" customHeight="1">
      <c r="B11" s="1343" t="s">
        <v>103</v>
      </c>
      <c r="C11" s="531">
        <v>195566000</v>
      </c>
      <c r="D11" s="532">
        <v>0</v>
      </c>
      <c r="E11" s="533">
        <f aca="true" t="shared" si="0" ref="E11:E19">C11+D11</f>
        <v>195566000</v>
      </c>
      <c r="F11" s="534">
        <v>29188566</v>
      </c>
      <c r="G11" s="535">
        <v>0</v>
      </c>
      <c r="H11" s="536">
        <f>+F11+G11</f>
        <v>29188566</v>
      </c>
      <c r="I11" s="1351">
        <f>C11-F11</f>
        <v>166377434</v>
      </c>
      <c r="J11" s="1352">
        <f aca="true" t="shared" si="1" ref="I11:J17">D11-G11</f>
        <v>0</v>
      </c>
      <c r="K11" s="1353">
        <f aca="true" t="shared" si="2" ref="K11:K16">I11+J11</f>
        <v>166377434</v>
      </c>
      <c r="L11" s="521"/>
      <c r="M11" s="502"/>
      <c r="N11" s="503" t="s">
        <v>378</v>
      </c>
      <c r="O11" s="504">
        <v>40142</v>
      </c>
    </row>
    <row r="12" spans="2:15" s="505" customFormat="1" ht="21.75" customHeight="1">
      <c r="B12" s="359" t="s">
        <v>104</v>
      </c>
      <c r="C12" s="511">
        <v>309560000</v>
      </c>
      <c r="D12" s="512">
        <v>72129000</v>
      </c>
      <c r="E12" s="513">
        <f t="shared" si="0"/>
        <v>381689000</v>
      </c>
      <c r="F12" s="517">
        <v>123320133</v>
      </c>
      <c r="G12" s="501">
        <v>72129000</v>
      </c>
      <c r="H12" s="518">
        <f aca="true" t="shared" si="3" ref="H12:H27">F12+G12</f>
        <v>195449133</v>
      </c>
      <c r="I12" s="1354">
        <f t="shared" si="1"/>
        <v>186239867</v>
      </c>
      <c r="J12" s="1355">
        <f t="shared" si="1"/>
        <v>0</v>
      </c>
      <c r="K12" s="1356">
        <f t="shared" si="2"/>
        <v>186239867</v>
      </c>
      <c r="L12" s="521"/>
      <c r="M12" s="502">
        <v>26754162</v>
      </c>
      <c r="N12" s="503" t="s">
        <v>379</v>
      </c>
      <c r="O12" s="504">
        <v>40142</v>
      </c>
    </row>
    <row r="13" spans="2:15" s="505" customFormat="1" ht="21" customHeight="1">
      <c r="B13" s="359" t="s">
        <v>105</v>
      </c>
      <c r="C13" s="511">
        <v>170540000</v>
      </c>
      <c r="D13" s="512">
        <v>178691000</v>
      </c>
      <c r="E13" s="513">
        <f t="shared" si="0"/>
        <v>349231000</v>
      </c>
      <c r="F13" s="517">
        <v>137807329</v>
      </c>
      <c r="G13" s="501">
        <v>164561596</v>
      </c>
      <c r="H13" s="518">
        <f t="shared" si="3"/>
        <v>302368925</v>
      </c>
      <c r="I13" s="1354">
        <f t="shared" si="1"/>
        <v>32732671</v>
      </c>
      <c r="J13" s="1355">
        <f t="shared" si="1"/>
        <v>14129404</v>
      </c>
      <c r="K13" s="1356">
        <f t="shared" si="2"/>
        <v>46862075</v>
      </c>
      <c r="L13" s="521"/>
      <c r="M13" s="502"/>
      <c r="N13" s="503"/>
      <c r="O13" s="504"/>
    </row>
    <row r="14" spans="2:15" s="505" customFormat="1" ht="23.25" customHeight="1">
      <c r="B14" s="359">
        <v>1.998</v>
      </c>
      <c r="C14" s="511">
        <v>132214000</v>
      </c>
      <c r="D14" s="512">
        <v>207629000</v>
      </c>
      <c r="E14" s="513">
        <f t="shared" si="0"/>
        <v>339843000</v>
      </c>
      <c r="F14" s="517">
        <v>121539387</v>
      </c>
      <c r="G14" s="501">
        <v>203422176</v>
      </c>
      <c r="H14" s="518">
        <f>+F14+G14</f>
        <v>324961563</v>
      </c>
      <c r="I14" s="1354">
        <f>C14-F14</f>
        <v>10674613</v>
      </c>
      <c r="J14" s="1355">
        <f>D14-G14</f>
        <v>4206824</v>
      </c>
      <c r="K14" s="1356">
        <f>I14+J14</f>
        <v>14881437</v>
      </c>
      <c r="L14" s="521"/>
      <c r="M14" s="502"/>
      <c r="N14" s="503" t="s">
        <v>380</v>
      </c>
      <c r="O14" s="504">
        <v>40142</v>
      </c>
    </row>
    <row r="15" spans="2:15" s="505" customFormat="1" ht="27.75" customHeight="1">
      <c r="B15" s="359">
        <v>1.999</v>
      </c>
      <c r="C15" s="511">
        <v>135533000</v>
      </c>
      <c r="D15" s="512">
        <v>230833000</v>
      </c>
      <c r="E15" s="513">
        <f t="shared" si="0"/>
        <v>366366000</v>
      </c>
      <c r="F15" s="517">
        <v>126655601</v>
      </c>
      <c r="G15" s="501">
        <v>222183196</v>
      </c>
      <c r="H15" s="518">
        <f>+F15+G15</f>
        <v>348838797</v>
      </c>
      <c r="I15" s="1354">
        <f t="shared" si="1"/>
        <v>8877399</v>
      </c>
      <c r="J15" s="1355">
        <f t="shared" si="1"/>
        <v>8649804</v>
      </c>
      <c r="K15" s="1356">
        <f>I15+J15</f>
        <v>17527203</v>
      </c>
      <c r="L15" s="521"/>
      <c r="M15" s="502"/>
      <c r="N15" s="503" t="s">
        <v>381</v>
      </c>
      <c r="O15" s="504">
        <v>40142</v>
      </c>
    </row>
    <row r="16" spans="2:15" ht="27" customHeight="1">
      <c r="B16" s="361" t="s">
        <v>106</v>
      </c>
      <c r="C16" s="511">
        <v>128436000</v>
      </c>
      <c r="D16" s="512">
        <v>194000000</v>
      </c>
      <c r="E16" s="513">
        <f t="shared" si="0"/>
        <v>322436000</v>
      </c>
      <c r="F16" s="517">
        <v>117033250</v>
      </c>
      <c r="G16" s="501">
        <v>204471105</v>
      </c>
      <c r="H16" s="518">
        <f t="shared" si="3"/>
        <v>321504355</v>
      </c>
      <c r="I16" s="1354">
        <f t="shared" si="1"/>
        <v>11402750</v>
      </c>
      <c r="J16" s="1355">
        <f t="shared" si="1"/>
        <v>-10471105</v>
      </c>
      <c r="K16" s="1356">
        <f t="shared" si="2"/>
        <v>931645</v>
      </c>
      <c r="L16" s="521"/>
      <c r="M16" s="502"/>
      <c r="N16" s="503" t="s">
        <v>382</v>
      </c>
      <c r="O16" s="504">
        <v>40142</v>
      </c>
    </row>
    <row r="17" spans="2:15" ht="29.25" customHeight="1">
      <c r="B17" s="361" t="s">
        <v>107</v>
      </c>
      <c r="C17" s="511">
        <v>107277000</v>
      </c>
      <c r="D17" s="512">
        <v>196182000</v>
      </c>
      <c r="E17" s="513">
        <f t="shared" si="0"/>
        <v>303459000</v>
      </c>
      <c r="F17" s="517">
        <v>104921559</v>
      </c>
      <c r="G17" s="501">
        <v>177702872</v>
      </c>
      <c r="H17" s="518">
        <f t="shared" si="3"/>
        <v>282624431</v>
      </c>
      <c r="I17" s="1354">
        <f t="shared" si="1"/>
        <v>2355441</v>
      </c>
      <c r="J17" s="1355">
        <f t="shared" si="1"/>
        <v>18479128</v>
      </c>
      <c r="K17" s="1356">
        <f>I17+J17</f>
        <v>20834569</v>
      </c>
      <c r="L17" s="521"/>
      <c r="M17" s="502"/>
      <c r="N17" s="503" t="s">
        <v>383</v>
      </c>
      <c r="O17" s="504">
        <v>40142</v>
      </c>
    </row>
    <row r="18" spans="2:15" ht="29.25" customHeight="1">
      <c r="B18" s="479" t="s">
        <v>108</v>
      </c>
      <c r="C18" s="514">
        <f>SUM(C11:C17)</f>
        <v>1179126000</v>
      </c>
      <c r="D18" s="515">
        <f aca="true" t="shared" si="4" ref="D18:K18">SUM(D11:D17)</f>
        <v>1079464000</v>
      </c>
      <c r="E18" s="516">
        <f t="shared" si="4"/>
        <v>2258590000</v>
      </c>
      <c r="F18" s="519">
        <f t="shared" si="4"/>
        <v>760465825</v>
      </c>
      <c r="G18" s="506">
        <f t="shared" si="4"/>
        <v>1044469945</v>
      </c>
      <c r="H18" s="520">
        <f t="shared" si="4"/>
        <v>1804935770</v>
      </c>
      <c r="I18" s="1357">
        <f t="shared" si="4"/>
        <v>418660175</v>
      </c>
      <c r="J18" s="1358">
        <f t="shared" si="4"/>
        <v>34994055</v>
      </c>
      <c r="K18" s="1359">
        <f t="shared" si="4"/>
        <v>453654230</v>
      </c>
      <c r="L18" s="510">
        <f>SUM(L11:L17)</f>
        <v>0</v>
      </c>
      <c r="M18" s="506">
        <f>SUM(M11:M17)</f>
        <v>26754162</v>
      </c>
      <c r="N18" s="503"/>
      <c r="O18" s="504"/>
    </row>
    <row r="19" spans="2:15" ht="24" customHeight="1">
      <c r="B19" s="361" t="s">
        <v>109</v>
      </c>
      <c r="C19" s="511">
        <v>140381000</v>
      </c>
      <c r="D19" s="512">
        <v>203474000</v>
      </c>
      <c r="E19" s="513">
        <f t="shared" si="0"/>
        <v>343855000</v>
      </c>
      <c r="F19" s="517">
        <v>140381000</v>
      </c>
      <c r="G19" s="501">
        <v>195017817</v>
      </c>
      <c r="H19" s="518">
        <f t="shared" si="3"/>
        <v>335398817</v>
      </c>
      <c r="I19" s="1360">
        <f aca="true" t="shared" si="5" ref="I19:J27">C19-F19</f>
        <v>0</v>
      </c>
      <c r="J19" s="1360">
        <f>D19-G19</f>
        <v>8456183</v>
      </c>
      <c r="K19" s="1361">
        <f aca="true" t="shared" si="6" ref="K19:K27">I19+J19</f>
        <v>8456183</v>
      </c>
      <c r="L19" s="521">
        <v>193863</v>
      </c>
      <c r="M19" s="502"/>
      <c r="N19" s="92" t="s">
        <v>858</v>
      </c>
      <c r="O19" s="504">
        <v>40875</v>
      </c>
    </row>
    <row r="20" spans="2:15" ht="19.5" customHeight="1">
      <c r="B20" s="361" t="s">
        <v>110</v>
      </c>
      <c r="C20" s="511">
        <v>154998000</v>
      </c>
      <c r="D20" s="512">
        <v>206098000</v>
      </c>
      <c r="E20" s="513">
        <f aca="true" t="shared" si="7" ref="E20:E27">C20+D20</f>
        <v>361096000</v>
      </c>
      <c r="F20" s="517">
        <v>125824525</v>
      </c>
      <c r="G20" s="501">
        <v>174966820</v>
      </c>
      <c r="H20" s="518">
        <f t="shared" si="3"/>
        <v>300791345</v>
      </c>
      <c r="I20" s="1360">
        <f t="shared" si="5"/>
        <v>29173475</v>
      </c>
      <c r="J20" s="1360">
        <f t="shared" si="5"/>
        <v>31131180</v>
      </c>
      <c r="K20" s="1361">
        <f t="shared" si="6"/>
        <v>60304655</v>
      </c>
      <c r="L20" s="521"/>
      <c r="M20" s="502"/>
      <c r="N20" s="92" t="s">
        <v>860</v>
      </c>
      <c r="O20" s="504">
        <v>40875</v>
      </c>
    </row>
    <row r="21" spans="2:15" ht="22.5" customHeight="1">
      <c r="B21" s="361" t="s">
        <v>140</v>
      </c>
      <c r="C21" s="511">
        <v>176608000</v>
      </c>
      <c r="D21" s="512">
        <v>172970000</v>
      </c>
      <c r="E21" s="513">
        <f t="shared" si="7"/>
        <v>349578000</v>
      </c>
      <c r="F21" s="517">
        <v>205781475</v>
      </c>
      <c r="G21" s="501">
        <v>149611827</v>
      </c>
      <c r="H21" s="518">
        <f>F21+G21</f>
        <v>355393302</v>
      </c>
      <c r="I21" s="1360">
        <f>C21-F21</f>
        <v>-29173475</v>
      </c>
      <c r="J21" s="1360">
        <f>D21-G21</f>
        <v>23358173</v>
      </c>
      <c r="K21" s="1361">
        <f t="shared" si="6"/>
        <v>-5815302</v>
      </c>
      <c r="L21" s="521">
        <v>7708851</v>
      </c>
      <c r="M21" s="502"/>
      <c r="N21" s="92" t="s">
        <v>861</v>
      </c>
      <c r="O21" s="504">
        <v>40875</v>
      </c>
    </row>
    <row r="22" spans="2:15" ht="21.75" customHeight="1">
      <c r="B22" s="361" t="s">
        <v>141</v>
      </c>
      <c r="C22" s="511">
        <v>268690000</v>
      </c>
      <c r="D22" s="512">
        <v>145212000</v>
      </c>
      <c r="E22" s="513">
        <f t="shared" si="7"/>
        <v>413902000</v>
      </c>
      <c r="F22" s="517">
        <v>268690000</v>
      </c>
      <c r="G22" s="501">
        <v>148685661</v>
      </c>
      <c r="H22" s="518">
        <f t="shared" si="3"/>
        <v>417375661</v>
      </c>
      <c r="I22" s="1360">
        <f t="shared" si="5"/>
        <v>0</v>
      </c>
      <c r="J22" s="1360">
        <f t="shared" si="5"/>
        <v>-3473661</v>
      </c>
      <c r="K22" s="1361">
        <f t="shared" si="6"/>
        <v>-3473661</v>
      </c>
      <c r="L22" s="521">
        <v>2574909</v>
      </c>
      <c r="M22" s="502"/>
      <c r="N22" s="92" t="s">
        <v>862</v>
      </c>
      <c r="O22" s="504">
        <v>40875</v>
      </c>
    </row>
    <row r="23" spans="2:15" ht="19.5" customHeight="1">
      <c r="B23" s="361" t="s">
        <v>348</v>
      </c>
      <c r="C23" s="511">
        <v>301893000</v>
      </c>
      <c r="D23" s="512">
        <v>158658000</v>
      </c>
      <c r="E23" s="513">
        <f t="shared" si="7"/>
        <v>460551000</v>
      </c>
      <c r="F23" s="517">
        <v>301893000</v>
      </c>
      <c r="G23" s="501">
        <v>158054001</v>
      </c>
      <c r="H23" s="518">
        <f t="shared" si="3"/>
        <v>459947001</v>
      </c>
      <c r="I23" s="1360">
        <f t="shared" si="5"/>
        <v>0</v>
      </c>
      <c r="J23" s="1360">
        <f t="shared" si="5"/>
        <v>603999</v>
      </c>
      <c r="K23" s="1361">
        <f t="shared" si="6"/>
        <v>603999</v>
      </c>
      <c r="L23" s="521">
        <v>1905824</v>
      </c>
      <c r="M23" s="502"/>
      <c r="N23" s="92" t="s">
        <v>863</v>
      </c>
      <c r="O23" s="504">
        <v>40875</v>
      </c>
    </row>
    <row r="24" spans="2:15" ht="19.5" customHeight="1">
      <c r="B24" s="361" t="s">
        <v>356</v>
      </c>
      <c r="C24" s="511">
        <v>313954213</v>
      </c>
      <c r="D24" s="512">
        <v>173317995</v>
      </c>
      <c r="E24" s="513">
        <f t="shared" si="7"/>
        <v>487272208</v>
      </c>
      <c r="F24" s="517">
        <v>313954213</v>
      </c>
      <c r="G24" s="501">
        <v>163334880</v>
      </c>
      <c r="H24" s="518">
        <f t="shared" si="3"/>
        <v>477289093</v>
      </c>
      <c r="I24" s="1360">
        <f t="shared" si="5"/>
        <v>0</v>
      </c>
      <c r="J24" s="1360">
        <f t="shared" si="5"/>
        <v>9983115</v>
      </c>
      <c r="K24" s="1361">
        <f t="shared" si="6"/>
        <v>9983115</v>
      </c>
      <c r="L24" s="521">
        <v>2465326</v>
      </c>
      <c r="M24" s="502"/>
      <c r="N24" s="92" t="s">
        <v>864</v>
      </c>
      <c r="O24" s="504">
        <v>40875</v>
      </c>
    </row>
    <row r="25" spans="2:15" ht="19.5" customHeight="1">
      <c r="B25" s="361" t="s">
        <v>357</v>
      </c>
      <c r="C25" s="511">
        <v>404571233</v>
      </c>
      <c r="D25" s="512">
        <v>98108416</v>
      </c>
      <c r="E25" s="513">
        <f t="shared" si="7"/>
        <v>502679649</v>
      </c>
      <c r="F25" s="517">
        <v>400146100</v>
      </c>
      <c r="G25" s="501">
        <v>103761805</v>
      </c>
      <c r="H25" s="518">
        <f t="shared" si="3"/>
        <v>503907905</v>
      </c>
      <c r="I25" s="1360">
        <f t="shared" si="5"/>
        <v>4425133</v>
      </c>
      <c r="J25" s="1360">
        <f t="shared" si="5"/>
        <v>-5653389</v>
      </c>
      <c r="K25" s="1361">
        <f t="shared" si="6"/>
        <v>-1228256</v>
      </c>
      <c r="L25" s="521"/>
      <c r="M25" s="502"/>
      <c r="N25" s="92" t="s">
        <v>865</v>
      </c>
      <c r="O25" s="504">
        <v>40875</v>
      </c>
    </row>
    <row r="26" spans="2:15" ht="25.5" customHeight="1">
      <c r="B26" s="361" t="s">
        <v>384</v>
      </c>
      <c r="C26" s="511">
        <v>508936863</v>
      </c>
      <c r="D26" s="512">
        <v>0</v>
      </c>
      <c r="E26" s="513">
        <f t="shared" si="7"/>
        <v>508936863</v>
      </c>
      <c r="F26" s="517">
        <v>513361996</v>
      </c>
      <c r="G26" s="501">
        <v>0</v>
      </c>
      <c r="H26" s="518">
        <f t="shared" si="3"/>
        <v>513361996</v>
      </c>
      <c r="I26" s="1360">
        <f t="shared" si="5"/>
        <v>-4425133</v>
      </c>
      <c r="J26" s="1360">
        <f t="shared" si="5"/>
        <v>0</v>
      </c>
      <c r="K26" s="1361">
        <f t="shared" si="6"/>
        <v>-4425133</v>
      </c>
      <c r="L26" s="521">
        <v>1345644</v>
      </c>
      <c r="M26" s="502"/>
      <c r="N26" s="92" t="s">
        <v>866</v>
      </c>
      <c r="O26" s="504">
        <v>40875</v>
      </c>
    </row>
    <row r="27" spans="2:15" ht="22.5" customHeight="1">
      <c r="B27" s="360" t="s">
        <v>606</v>
      </c>
      <c r="C27" s="522">
        <v>600769640</v>
      </c>
      <c r="D27" s="523">
        <v>0</v>
      </c>
      <c r="E27" s="524">
        <f t="shared" si="7"/>
        <v>600769640</v>
      </c>
      <c r="F27" s="525">
        <v>600769640</v>
      </c>
      <c r="G27" s="526">
        <v>0</v>
      </c>
      <c r="H27" s="527">
        <f t="shared" si="3"/>
        <v>600769640</v>
      </c>
      <c r="I27" s="1360">
        <f t="shared" si="5"/>
        <v>0</v>
      </c>
      <c r="J27" s="1360">
        <f t="shared" si="5"/>
        <v>0</v>
      </c>
      <c r="K27" s="1361">
        <f t="shared" si="6"/>
        <v>0</v>
      </c>
      <c r="L27" s="539">
        <v>16481150</v>
      </c>
      <c r="M27" s="540"/>
      <c r="N27" s="92" t="s">
        <v>867</v>
      </c>
      <c r="O27" s="504">
        <v>40875</v>
      </c>
    </row>
    <row r="28" spans="2:15" ht="22.5" customHeight="1" thickBot="1">
      <c r="B28" s="980" t="s">
        <v>976</v>
      </c>
      <c r="C28" s="959">
        <f>SUM(C19:C27)</f>
        <v>2870801949</v>
      </c>
      <c r="D28" s="959">
        <f aca="true" t="shared" si="8" ref="D28:K28">SUM(D19:D27)</f>
        <v>1157838411</v>
      </c>
      <c r="E28" s="959">
        <f t="shared" si="8"/>
        <v>4028640360</v>
      </c>
      <c r="F28" s="959">
        <f t="shared" si="8"/>
        <v>2870801949</v>
      </c>
      <c r="G28" s="959">
        <f t="shared" si="8"/>
        <v>1093432811</v>
      </c>
      <c r="H28" s="959">
        <f t="shared" si="8"/>
        <v>3964234760</v>
      </c>
      <c r="I28" s="1362">
        <f t="shared" si="8"/>
        <v>0</v>
      </c>
      <c r="J28" s="1362">
        <f t="shared" si="8"/>
        <v>64405600</v>
      </c>
      <c r="K28" s="1362">
        <f t="shared" si="8"/>
        <v>64405600</v>
      </c>
      <c r="L28" s="955"/>
      <c r="M28" s="956"/>
      <c r="N28" s="957"/>
      <c r="O28" s="958"/>
    </row>
    <row r="29" spans="2:15" ht="25.5" customHeight="1" thickBot="1">
      <c r="B29" s="131" t="s">
        <v>100</v>
      </c>
      <c r="C29" s="528">
        <f>SUM(C18:C27)</f>
        <v>4049927949</v>
      </c>
      <c r="D29" s="528">
        <f aca="true" t="shared" si="9" ref="D29:K29">SUM(D18:D27)</f>
        <v>2237302411</v>
      </c>
      <c r="E29" s="528">
        <f t="shared" si="9"/>
        <v>6287230360</v>
      </c>
      <c r="F29" s="528">
        <f t="shared" si="9"/>
        <v>3631267774</v>
      </c>
      <c r="G29" s="528">
        <f t="shared" si="9"/>
        <v>2137902756</v>
      </c>
      <c r="H29" s="528">
        <f t="shared" si="9"/>
        <v>5769170530</v>
      </c>
      <c r="I29" s="1363">
        <f t="shared" si="9"/>
        <v>418660175</v>
      </c>
      <c r="J29" s="1363">
        <f t="shared" si="9"/>
        <v>99399655</v>
      </c>
      <c r="K29" s="1363">
        <f t="shared" si="9"/>
        <v>518059830</v>
      </c>
      <c r="L29" s="626">
        <f>SUM(L18:L27)</f>
        <v>32675567</v>
      </c>
      <c r="M29" s="529">
        <f>SUM(M18:M27)</f>
        <v>26754162</v>
      </c>
      <c r="N29" s="529"/>
      <c r="O29" s="530"/>
    </row>
    <row r="30" spans="2:15" ht="12.75">
      <c r="B30" s="45"/>
      <c r="C30" s="268"/>
      <c r="D30" s="268"/>
      <c r="E30" s="268"/>
      <c r="F30" s="268"/>
      <c r="G30" s="268"/>
      <c r="H30" s="268"/>
      <c r="I30" s="1364"/>
      <c r="J30" s="1364"/>
      <c r="K30" s="1365"/>
      <c r="L30" s="268"/>
      <c r="M30" s="268"/>
      <c r="N30" s="268"/>
      <c r="O30" s="268"/>
    </row>
    <row r="31" spans="2:15" s="66" customFormat="1" ht="12">
      <c r="B31" s="476"/>
      <c r="C31" s="49" t="s">
        <v>922</v>
      </c>
      <c r="D31" s="49"/>
      <c r="E31" s="49"/>
      <c r="F31" s="49"/>
      <c r="G31" s="49"/>
      <c r="H31" s="49"/>
      <c r="I31" s="1366"/>
      <c r="J31" s="1366"/>
      <c r="K31" s="1367"/>
      <c r="L31" s="49"/>
      <c r="M31" s="49"/>
      <c r="N31" s="49"/>
      <c r="O31" s="49"/>
    </row>
    <row r="32" spans="2:15" ht="12.75">
      <c r="B32" s="45"/>
      <c r="C32" s="268"/>
      <c r="D32" s="268"/>
      <c r="E32" s="268"/>
      <c r="F32" s="268"/>
      <c r="G32" s="268"/>
      <c r="H32" s="268"/>
      <c r="I32" s="1364"/>
      <c r="J32" s="1364"/>
      <c r="K32" s="1365"/>
      <c r="L32" s="268"/>
      <c r="M32" s="268"/>
      <c r="N32" s="268"/>
      <c r="O32" s="268"/>
    </row>
    <row r="33" spans="2:15" ht="12.75">
      <c r="B33" s="45"/>
      <c r="C33" s="268"/>
      <c r="D33" s="268"/>
      <c r="E33" s="268"/>
      <c r="F33" s="268"/>
      <c r="G33" s="268"/>
      <c r="H33" s="268"/>
      <c r="I33" s="1364"/>
      <c r="J33" s="1364"/>
      <c r="K33" s="1365"/>
      <c r="L33" s="268"/>
      <c r="M33" s="268"/>
      <c r="N33" s="268"/>
      <c r="O33" s="268"/>
    </row>
    <row r="34" spans="2:15" ht="12.75">
      <c r="B34" s="45"/>
      <c r="C34" s="268"/>
      <c r="D34" s="268"/>
      <c r="E34" s="268"/>
      <c r="F34" s="268"/>
      <c r="G34" s="268"/>
      <c r="H34" s="268"/>
      <c r="I34" s="1364"/>
      <c r="J34" s="1364"/>
      <c r="K34" s="1365"/>
      <c r="L34" s="268"/>
      <c r="M34" s="268"/>
      <c r="N34" s="268"/>
      <c r="O34" s="268"/>
    </row>
    <row r="35" spans="2:15" ht="12.75">
      <c r="B35" s="45"/>
      <c r="D35" s="268"/>
      <c r="E35" s="268"/>
      <c r="F35" s="268"/>
      <c r="G35" s="268"/>
      <c r="H35" s="268"/>
      <c r="I35" s="1364"/>
      <c r="J35" s="1364"/>
      <c r="K35" s="1365"/>
      <c r="L35" s="268"/>
      <c r="M35" s="268"/>
      <c r="N35" s="268"/>
      <c r="O35" s="268"/>
    </row>
    <row r="36" spans="3:12" ht="12.75">
      <c r="C36" s="66" t="s">
        <v>111</v>
      </c>
      <c r="D36" s="69" t="s">
        <v>837</v>
      </c>
      <c r="E36" s="69"/>
      <c r="F36" s="49"/>
      <c r="G36" s="49"/>
      <c r="H36" s="49"/>
      <c r="I36" s="1368"/>
      <c r="J36" s="1369" t="s">
        <v>112</v>
      </c>
      <c r="K36" s="1370" t="s">
        <v>838</v>
      </c>
      <c r="L36" s="268"/>
    </row>
    <row r="37" spans="3:13" ht="12.75">
      <c r="C37" s="66" t="s">
        <v>859</v>
      </c>
      <c r="D37" s="49"/>
      <c r="E37" s="49"/>
      <c r="F37" s="49"/>
      <c r="G37" s="49"/>
      <c r="H37" s="49"/>
      <c r="I37" s="1366"/>
      <c r="J37" s="1364"/>
      <c r="K37" s="1371" t="s">
        <v>786</v>
      </c>
      <c r="L37" s="268"/>
      <c r="M37" s="54"/>
    </row>
    <row r="38" spans="3:15" ht="12.75">
      <c r="C38" s="66" t="s">
        <v>923</v>
      </c>
      <c r="D38" s="49"/>
      <c r="E38" s="49"/>
      <c r="F38" s="49"/>
      <c r="G38" s="49"/>
      <c r="H38" s="49"/>
      <c r="I38" s="1366"/>
      <c r="J38" s="1364"/>
      <c r="K38" s="1364"/>
      <c r="L38" s="268"/>
      <c r="M38" s="54"/>
      <c r="N38" s="268"/>
      <c r="O38" s="268"/>
    </row>
    <row r="39" spans="3:9" ht="12.75">
      <c r="C39" s="66"/>
      <c r="D39" s="66" t="s">
        <v>112</v>
      </c>
      <c r="E39" s="66"/>
      <c r="F39" s="284"/>
      <c r="G39" s="66"/>
      <c r="H39" s="66"/>
      <c r="I39" s="1372"/>
    </row>
    <row r="41" spans="3:15" ht="12.75">
      <c r="C41" s="428"/>
      <c r="D41" s="499"/>
      <c r="E41" s="499"/>
      <c r="F41" s="428"/>
      <c r="G41" s="9"/>
      <c r="H41" s="428"/>
      <c r="I41" s="1373"/>
      <c r="J41" s="1373"/>
      <c r="K41" s="1374"/>
      <c r="L41" s="428"/>
      <c r="M41" s="428"/>
      <c r="N41" s="428"/>
      <c r="O41" s="428"/>
    </row>
    <row r="42" ht="12.75">
      <c r="F42" s="358"/>
    </row>
    <row r="43" ht="12.75">
      <c r="F43" s="358"/>
    </row>
  </sheetData>
  <sheetProtection/>
  <mergeCells count="9">
    <mergeCell ref="B2:P2"/>
    <mergeCell ref="B3:P3"/>
    <mergeCell ref="B1:P1"/>
    <mergeCell ref="L9:M9"/>
    <mergeCell ref="N9:O9"/>
    <mergeCell ref="C9:E9"/>
    <mergeCell ref="F9:H9"/>
    <mergeCell ref="I9:K9"/>
    <mergeCell ref="B9:B10"/>
  </mergeCells>
  <printOptions horizontalCentered="1" verticalCentered="1"/>
  <pageMargins left="0.31496062992125984" right="0.7874015748031497" top="0.48" bottom="0.43" header="0" footer="0"/>
  <pageSetup horizontalDpi="600" verticalDpi="600" orientation="landscape" paperSize="14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7">
      <selection activeCell="K7" sqref="K7"/>
    </sheetView>
  </sheetViews>
  <sheetFormatPr defaultColWidth="11.421875" defaultRowHeight="12.75"/>
  <cols>
    <col min="1" max="1" width="5.140625" style="8" customWidth="1"/>
    <col min="2" max="2" width="13.140625" style="8" customWidth="1"/>
    <col min="3" max="3" width="14.7109375" style="8" customWidth="1"/>
    <col min="4" max="4" width="13.421875" style="8" customWidth="1"/>
    <col min="5" max="5" width="14.57421875" style="8" customWidth="1"/>
    <col min="6" max="6" width="12.28125" style="70" customWidth="1"/>
    <col min="7" max="7" width="13.7109375" style="8" customWidth="1"/>
    <col min="8" max="8" width="14.57421875" style="8" customWidth="1"/>
    <col min="9" max="9" width="13.57421875" style="1377" customWidth="1"/>
    <col min="10" max="10" width="13.8515625" style="1377" customWidth="1"/>
    <col min="11" max="11" width="13.140625" style="1378" customWidth="1"/>
    <col min="12" max="12" width="11.140625" style="8" customWidth="1"/>
    <col min="13" max="13" width="11.421875" style="8" customWidth="1"/>
    <col min="14" max="14" width="10.00390625" style="8" customWidth="1"/>
    <col min="15" max="15" width="12.57421875" style="8" customWidth="1"/>
    <col min="16" max="16384" width="11.421875" style="8" customWidth="1"/>
  </cols>
  <sheetData>
    <row r="1" spans="2:15" ht="15" customHeight="1">
      <c r="B1" s="75" t="s">
        <v>86</v>
      </c>
      <c r="C1" s="76"/>
      <c r="D1" s="75"/>
      <c r="E1" s="75"/>
      <c r="F1" s="75"/>
      <c r="G1" s="75"/>
      <c r="H1" s="75"/>
      <c r="I1" s="1375"/>
      <c r="J1" s="1375"/>
      <c r="K1" s="1375"/>
      <c r="L1" s="75"/>
      <c r="M1" s="75"/>
      <c r="N1" s="75"/>
      <c r="O1" s="75"/>
    </row>
    <row r="2" spans="2:15" ht="12.75">
      <c r="B2" s="75" t="s">
        <v>87</v>
      </c>
      <c r="C2" s="76"/>
      <c r="D2" s="75"/>
      <c r="E2" s="75"/>
      <c r="F2" s="75"/>
      <c r="G2" s="75"/>
      <c r="H2" s="75"/>
      <c r="I2" s="1375"/>
      <c r="J2" s="1375"/>
      <c r="K2" s="1375"/>
      <c r="L2" s="75"/>
      <c r="M2" s="75"/>
      <c r="N2" s="75"/>
      <c r="O2" s="75"/>
    </row>
    <row r="3" spans="2:15" ht="12.75">
      <c r="B3" s="75" t="s">
        <v>88</v>
      </c>
      <c r="C3" s="76"/>
      <c r="D3" s="75"/>
      <c r="E3" s="75"/>
      <c r="F3" s="75"/>
      <c r="G3" s="75"/>
      <c r="H3" s="75"/>
      <c r="I3" s="1375"/>
      <c r="J3" s="1375"/>
      <c r="K3" s="1375"/>
      <c r="L3" s="75"/>
      <c r="M3" s="75"/>
      <c r="N3" s="75"/>
      <c r="O3" s="75"/>
    </row>
    <row r="4" spans="3:15" ht="12.75">
      <c r="C4" s="75"/>
      <c r="D4" s="75"/>
      <c r="E4" s="75"/>
      <c r="F4" s="75"/>
      <c r="G4" s="75"/>
      <c r="H4" s="75"/>
      <c r="I4" s="1375"/>
      <c r="J4" s="1375"/>
      <c r="K4" s="1376"/>
      <c r="L4" s="75"/>
      <c r="M4" s="75"/>
      <c r="N4" s="75"/>
      <c r="O4" s="75"/>
    </row>
    <row r="5" ht="12.75">
      <c r="F5" s="8"/>
    </row>
    <row r="6" spans="6:13" ht="12.75">
      <c r="F6" s="8"/>
      <c r="L6" s="72" t="s">
        <v>89</v>
      </c>
      <c r="M6" s="70" t="s">
        <v>505</v>
      </c>
    </row>
    <row r="7" spans="6:13" ht="12.75">
      <c r="F7" s="8"/>
      <c r="L7" s="73" t="s">
        <v>90</v>
      </c>
      <c r="M7" s="50" t="s">
        <v>518</v>
      </c>
    </row>
    <row r="8" spans="6:13" ht="12.75">
      <c r="F8" s="8"/>
      <c r="L8" s="73" t="s">
        <v>91</v>
      </c>
      <c r="M8" s="70" t="s">
        <v>506</v>
      </c>
    </row>
    <row r="9" spans="3:15" ht="13.5" thickBot="1">
      <c r="C9" s="75"/>
      <c r="D9" s="79"/>
      <c r="E9" s="80"/>
      <c r="F9" s="75"/>
      <c r="G9" s="75"/>
      <c r="H9" s="75"/>
      <c r="I9" s="1375"/>
      <c r="J9" s="1375"/>
      <c r="K9" s="1376"/>
      <c r="L9" s="75"/>
      <c r="M9" s="75"/>
      <c r="N9" s="75"/>
      <c r="O9" s="75"/>
    </row>
    <row r="10" spans="2:15" ht="19.5" customHeight="1" thickBot="1">
      <c r="B10" s="81" t="s">
        <v>92</v>
      </c>
      <c r="C10" s="14" t="s">
        <v>93</v>
      </c>
      <c r="D10" s="15"/>
      <c r="E10" s="16"/>
      <c r="F10" s="14" t="s">
        <v>94</v>
      </c>
      <c r="G10" s="15"/>
      <c r="H10" s="16"/>
      <c r="I10" s="1379" t="s">
        <v>180</v>
      </c>
      <c r="J10" s="1380"/>
      <c r="K10" s="1381"/>
      <c r="L10" s="17" t="s">
        <v>179</v>
      </c>
      <c r="M10" s="71"/>
      <c r="N10" s="20" t="s">
        <v>97</v>
      </c>
      <c r="O10" s="20"/>
    </row>
    <row r="11" spans="2:15" ht="40.5" customHeight="1" thickBot="1">
      <c r="B11" s="82"/>
      <c r="C11" s="83" t="s">
        <v>98</v>
      </c>
      <c r="D11" s="84" t="s">
        <v>99</v>
      </c>
      <c r="E11" s="18" t="s">
        <v>100</v>
      </c>
      <c r="F11" s="83" t="s">
        <v>98</v>
      </c>
      <c r="G11" s="84" t="s">
        <v>99</v>
      </c>
      <c r="H11" s="18" t="s">
        <v>100</v>
      </c>
      <c r="I11" s="1382" t="s">
        <v>98</v>
      </c>
      <c r="J11" s="1383" t="s">
        <v>99</v>
      </c>
      <c r="K11" s="1384" t="s">
        <v>100</v>
      </c>
      <c r="L11" s="74" t="s">
        <v>98</v>
      </c>
      <c r="M11" s="74" t="s">
        <v>99</v>
      </c>
      <c r="N11" s="74" t="s">
        <v>101</v>
      </c>
      <c r="O11" s="18" t="s">
        <v>102</v>
      </c>
    </row>
    <row r="12" spans="2:15" s="91" customFormat="1" ht="19.5" customHeight="1">
      <c r="B12" s="26" t="s">
        <v>103</v>
      </c>
      <c r="C12" s="86">
        <v>0</v>
      </c>
      <c r="D12" s="86">
        <v>0</v>
      </c>
      <c r="E12" s="86">
        <f>C12+D12</f>
        <v>0</v>
      </c>
      <c r="F12" s="86">
        <v>0</v>
      </c>
      <c r="G12" s="86">
        <v>0</v>
      </c>
      <c r="H12" s="86">
        <f>+F12+G12</f>
        <v>0</v>
      </c>
      <c r="I12" s="1385">
        <f>C12-F12</f>
        <v>0</v>
      </c>
      <c r="J12" s="1385">
        <f>D12-G12</f>
        <v>0</v>
      </c>
      <c r="K12" s="1386">
        <f>I12+J12</f>
        <v>0</v>
      </c>
      <c r="L12" s="88"/>
      <c r="M12" s="88"/>
      <c r="N12" s="89"/>
      <c r="O12" s="90"/>
    </row>
    <row r="13" spans="2:15" s="91" customFormat="1" ht="19.5" customHeight="1">
      <c r="B13" s="26" t="s">
        <v>104</v>
      </c>
      <c r="C13" s="86">
        <v>0</v>
      </c>
      <c r="D13" s="86">
        <v>0</v>
      </c>
      <c r="E13" s="86">
        <f>C13+D13</f>
        <v>0</v>
      </c>
      <c r="F13" s="86">
        <v>0</v>
      </c>
      <c r="G13" s="86">
        <v>0</v>
      </c>
      <c r="H13" s="86">
        <f>F13+G13</f>
        <v>0</v>
      </c>
      <c r="I13" s="1385">
        <v>0</v>
      </c>
      <c r="J13" s="1385">
        <f aca="true" t="shared" si="0" ref="J13:J18">D13-G13</f>
        <v>0</v>
      </c>
      <c r="K13" s="1386">
        <f>I13+J13</f>
        <v>0</v>
      </c>
      <c r="L13" s="88"/>
      <c r="M13" s="88"/>
      <c r="N13" s="92"/>
      <c r="O13" s="90"/>
    </row>
    <row r="14" spans="2:15" s="91" customFormat="1" ht="19.5" customHeight="1">
      <c r="B14" s="26" t="s">
        <v>105</v>
      </c>
      <c r="C14" s="86">
        <v>0</v>
      </c>
      <c r="D14" s="86">
        <v>0</v>
      </c>
      <c r="E14" s="86">
        <f>C14+D14</f>
        <v>0</v>
      </c>
      <c r="F14" s="86">
        <v>0</v>
      </c>
      <c r="G14" s="86">
        <v>0</v>
      </c>
      <c r="H14" s="86">
        <v>0</v>
      </c>
      <c r="I14" s="1385">
        <f>C14-F14</f>
        <v>0</v>
      </c>
      <c r="J14" s="1385">
        <f t="shared" si="0"/>
        <v>0</v>
      </c>
      <c r="K14" s="1386">
        <f>I14+J14</f>
        <v>0</v>
      </c>
      <c r="L14" s="88"/>
      <c r="M14" s="88"/>
      <c r="N14" s="92"/>
      <c r="O14" s="90"/>
    </row>
    <row r="15" spans="2:15" s="91" customFormat="1" ht="19.5" customHeight="1">
      <c r="B15" s="26">
        <v>1.998</v>
      </c>
      <c r="C15" s="86">
        <v>593000</v>
      </c>
      <c r="D15" s="86">
        <v>4563000</v>
      </c>
      <c r="E15" s="86">
        <f aca="true" t="shared" si="1" ref="E15:E28">C15+D15</f>
        <v>5156000</v>
      </c>
      <c r="F15" s="86">
        <v>331368</v>
      </c>
      <c r="G15" s="86">
        <v>2890748</v>
      </c>
      <c r="H15" s="86">
        <f>+F15+G15</f>
        <v>3222116</v>
      </c>
      <c r="I15" s="1385">
        <f>C15-F15</f>
        <v>261632</v>
      </c>
      <c r="J15" s="1385">
        <f t="shared" si="0"/>
        <v>1672252</v>
      </c>
      <c r="K15" s="1386">
        <f>I15+J15</f>
        <v>1933884</v>
      </c>
      <c r="L15" s="88"/>
      <c r="M15" s="88"/>
      <c r="N15" s="89"/>
      <c r="O15" s="90"/>
    </row>
    <row r="16" spans="2:15" s="91" customFormat="1" ht="19.5" customHeight="1">
      <c r="B16" s="26">
        <v>1.999</v>
      </c>
      <c r="C16" s="86">
        <v>0</v>
      </c>
      <c r="D16" s="86">
        <v>0</v>
      </c>
      <c r="E16" s="86">
        <f t="shared" si="1"/>
        <v>0</v>
      </c>
      <c r="F16" s="86">
        <v>0</v>
      </c>
      <c r="G16" s="86">
        <v>0</v>
      </c>
      <c r="H16" s="86">
        <f aca="true" t="shared" si="2" ref="H16:H27">+F16+G16</f>
        <v>0</v>
      </c>
      <c r="I16" s="1385">
        <f>C16-F16</f>
        <v>0</v>
      </c>
      <c r="J16" s="1385">
        <f t="shared" si="0"/>
        <v>0</v>
      </c>
      <c r="K16" s="1386">
        <f aca="true" t="shared" si="3" ref="K16:K28">I16+J16</f>
        <v>0</v>
      </c>
      <c r="L16" s="88"/>
      <c r="M16" s="88"/>
      <c r="N16" s="92"/>
      <c r="O16" s="90"/>
    </row>
    <row r="17" spans="2:15" ht="19.5" customHeight="1">
      <c r="B17" s="93" t="s">
        <v>106</v>
      </c>
      <c r="C17" s="86">
        <v>0</v>
      </c>
      <c r="D17" s="86">
        <v>1045000</v>
      </c>
      <c r="E17" s="86">
        <f t="shared" si="1"/>
        <v>1045000</v>
      </c>
      <c r="F17" s="86">
        <v>0</v>
      </c>
      <c r="G17" s="86">
        <v>870673</v>
      </c>
      <c r="H17" s="86">
        <f t="shared" si="2"/>
        <v>870673</v>
      </c>
      <c r="I17" s="1385">
        <f>C17-F17</f>
        <v>0</v>
      </c>
      <c r="J17" s="1385">
        <f t="shared" si="0"/>
        <v>174327</v>
      </c>
      <c r="K17" s="1386">
        <f t="shared" si="3"/>
        <v>174327</v>
      </c>
      <c r="L17" s="88"/>
      <c r="M17" s="88"/>
      <c r="N17" s="92"/>
      <c r="O17" s="90"/>
    </row>
    <row r="18" spans="2:15" ht="19.5" customHeight="1">
      <c r="B18" s="93" t="s">
        <v>107</v>
      </c>
      <c r="C18" s="86">
        <v>0</v>
      </c>
      <c r="D18" s="86">
        <v>1305000</v>
      </c>
      <c r="E18" s="86">
        <f t="shared" si="1"/>
        <v>1305000</v>
      </c>
      <c r="F18" s="86">
        <v>0</v>
      </c>
      <c r="G18" s="86">
        <v>1172532</v>
      </c>
      <c r="H18" s="86">
        <f t="shared" si="2"/>
        <v>1172532</v>
      </c>
      <c r="I18" s="1385">
        <f>C18-F18</f>
        <v>0</v>
      </c>
      <c r="J18" s="1385">
        <f t="shared" si="0"/>
        <v>132468</v>
      </c>
      <c r="K18" s="1386">
        <f t="shared" si="3"/>
        <v>132468</v>
      </c>
      <c r="L18" s="88"/>
      <c r="M18" s="88"/>
      <c r="N18" s="92"/>
      <c r="O18" s="94"/>
    </row>
    <row r="19" spans="2:15" ht="19.5" customHeight="1">
      <c r="B19" s="228" t="s">
        <v>108</v>
      </c>
      <c r="C19" s="506">
        <f>SUM(C12:C18)</f>
        <v>593000</v>
      </c>
      <c r="D19" s="506">
        <f aca="true" t="shared" si="4" ref="D19:K19">SUM(D12:D18)</f>
        <v>6913000</v>
      </c>
      <c r="E19" s="506">
        <f t="shared" si="4"/>
        <v>7506000</v>
      </c>
      <c r="F19" s="506">
        <f t="shared" si="4"/>
        <v>331368</v>
      </c>
      <c r="G19" s="506">
        <f t="shared" si="4"/>
        <v>4933953</v>
      </c>
      <c r="H19" s="506">
        <f t="shared" si="2"/>
        <v>5265321</v>
      </c>
      <c r="I19" s="1387">
        <f t="shared" si="4"/>
        <v>261632</v>
      </c>
      <c r="J19" s="1387">
        <f t="shared" si="4"/>
        <v>1979047</v>
      </c>
      <c r="K19" s="1387">
        <f t="shared" si="4"/>
        <v>2240679</v>
      </c>
      <c r="L19" s="95">
        <f>SUM(L12:L18)</f>
        <v>0</v>
      </c>
      <c r="M19" s="95">
        <f>SUM(M12:M18)</f>
        <v>0</v>
      </c>
      <c r="N19" s="92"/>
      <c r="O19" s="94"/>
    </row>
    <row r="20" spans="2:15" ht="19.5" customHeight="1">
      <c r="B20" s="749" t="s">
        <v>109</v>
      </c>
      <c r="C20" s="86">
        <v>617000</v>
      </c>
      <c r="D20" s="86">
        <v>1390000</v>
      </c>
      <c r="E20" s="86">
        <f t="shared" si="1"/>
        <v>2007000</v>
      </c>
      <c r="F20" s="86">
        <v>878632</v>
      </c>
      <c r="G20" s="86">
        <v>1490968</v>
      </c>
      <c r="H20" s="86">
        <f t="shared" si="2"/>
        <v>2369600</v>
      </c>
      <c r="I20" s="1385">
        <f aca="true" t="shared" si="5" ref="I20:J26">C20-F20</f>
        <v>-261632</v>
      </c>
      <c r="J20" s="1385">
        <f t="shared" si="5"/>
        <v>-100968</v>
      </c>
      <c r="K20" s="1386">
        <f t="shared" si="3"/>
        <v>-362600</v>
      </c>
      <c r="L20" s="88"/>
      <c r="M20" s="88"/>
      <c r="N20" s="92"/>
      <c r="O20" s="961"/>
    </row>
    <row r="21" spans="2:15" ht="19.5" customHeight="1">
      <c r="B21" s="749" t="s">
        <v>110</v>
      </c>
      <c r="C21" s="86">
        <v>2314000</v>
      </c>
      <c r="D21" s="86">
        <v>1368000</v>
      </c>
      <c r="E21" s="86">
        <f t="shared" si="1"/>
        <v>3682000</v>
      </c>
      <c r="F21" s="86">
        <v>566190</v>
      </c>
      <c r="G21" s="86">
        <v>1451120</v>
      </c>
      <c r="H21" s="86">
        <f t="shared" si="2"/>
        <v>2017310</v>
      </c>
      <c r="I21" s="1386">
        <f t="shared" si="5"/>
        <v>1747810</v>
      </c>
      <c r="J21" s="1385">
        <f t="shared" si="5"/>
        <v>-83120</v>
      </c>
      <c r="K21" s="1386">
        <f t="shared" si="3"/>
        <v>1664690</v>
      </c>
      <c r="L21" s="88"/>
      <c r="M21" s="88"/>
      <c r="N21" s="92"/>
      <c r="O21" s="961"/>
    </row>
    <row r="22" spans="2:15" ht="19.5" customHeight="1">
      <c r="B22" s="749" t="s">
        <v>140</v>
      </c>
      <c r="C22" s="86">
        <v>1425000</v>
      </c>
      <c r="D22" s="86">
        <v>2822000</v>
      </c>
      <c r="E22" s="86">
        <f t="shared" si="1"/>
        <v>4247000</v>
      </c>
      <c r="F22" s="86">
        <v>2064072</v>
      </c>
      <c r="G22" s="86">
        <v>1899760</v>
      </c>
      <c r="H22" s="86">
        <f t="shared" si="2"/>
        <v>3963832</v>
      </c>
      <c r="I22" s="1386">
        <f t="shared" si="5"/>
        <v>-639072</v>
      </c>
      <c r="J22" s="1385">
        <f t="shared" si="5"/>
        <v>922240</v>
      </c>
      <c r="K22" s="1386">
        <f t="shared" si="3"/>
        <v>283168</v>
      </c>
      <c r="L22" s="88"/>
      <c r="M22" s="88"/>
      <c r="N22" s="92"/>
      <c r="O22" s="961"/>
    </row>
    <row r="23" spans="2:15" ht="19.5" customHeight="1">
      <c r="B23" s="749" t="s">
        <v>141</v>
      </c>
      <c r="C23" s="86">
        <v>3211000</v>
      </c>
      <c r="D23" s="86">
        <v>1586000</v>
      </c>
      <c r="E23" s="86">
        <f t="shared" si="1"/>
        <v>4797000</v>
      </c>
      <c r="F23" s="86">
        <v>1713564</v>
      </c>
      <c r="G23" s="86">
        <v>1873440</v>
      </c>
      <c r="H23" s="86">
        <f t="shared" si="2"/>
        <v>3587004</v>
      </c>
      <c r="I23" s="1386">
        <f t="shared" si="5"/>
        <v>1497436</v>
      </c>
      <c r="J23" s="1385">
        <f t="shared" si="5"/>
        <v>-287440</v>
      </c>
      <c r="K23" s="1386">
        <f t="shared" si="3"/>
        <v>1209996</v>
      </c>
      <c r="L23" s="88"/>
      <c r="M23" s="88"/>
      <c r="N23" s="97"/>
      <c r="O23" s="97"/>
    </row>
    <row r="24" spans="2:15" ht="19.5" customHeight="1">
      <c r="B24" s="749">
        <v>2006</v>
      </c>
      <c r="C24" s="86">
        <v>880000</v>
      </c>
      <c r="D24" s="86">
        <v>3339900</v>
      </c>
      <c r="E24" s="86">
        <f t="shared" si="1"/>
        <v>4219900</v>
      </c>
      <c r="F24" s="86">
        <v>891888</v>
      </c>
      <c r="G24" s="86">
        <v>1838628</v>
      </c>
      <c r="H24" s="86">
        <f t="shared" si="2"/>
        <v>2730516</v>
      </c>
      <c r="I24" s="1386">
        <f t="shared" si="5"/>
        <v>-11888</v>
      </c>
      <c r="J24" s="1385">
        <f t="shared" si="5"/>
        <v>1501272</v>
      </c>
      <c r="K24" s="1386">
        <f t="shared" si="3"/>
        <v>1489384</v>
      </c>
      <c r="L24" s="88"/>
      <c r="M24" s="88"/>
      <c r="N24" s="97"/>
      <c r="O24" s="97"/>
    </row>
    <row r="25" spans="2:15" ht="19.5" customHeight="1">
      <c r="B25" s="749">
        <v>2007</v>
      </c>
      <c r="C25" s="86">
        <v>1017188</v>
      </c>
      <c r="D25" s="86"/>
      <c r="E25" s="86">
        <f t="shared" si="1"/>
        <v>1017188</v>
      </c>
      <c r="F25" s="86"/>
      <c r="G25" s="86"/>
      <c r="H25" s="86">
        <f t="shared" si="2"/>
        <v>0</v>
      </c>
      <c r="I25" s="1386">
        <f t="shared" si="5"/>
        <v>1017188</v>
      </c>
      <c r="J25" s="1385">
        <f t="shared" si="5"/>
        <v>0</v>
      </c>
      <c r="K25" s="1386">
        <f t="shared" si="3"/>
        <v>1017188</v>
      </c>
      <c r="L25" s="88"/>
      <c r="M25" s="88"/>
      <c r="N25" s="97"/>
      <c r="O25" s="97"/>
    </row>
    <row r="26" spans="2:15" ht="19.5" customHeight="1">
      <c r="B26" s="749">
        <v>2008</v>
      </c>
      <c r="C26" s="86">
        <v>1053360</v>
      </c>
      <c r="D26" s="86"/>
      <c r="E26" s="86">
        <f t="shared" si="1"/>
        <v>1053360</v>
      </c>
      <c r="F26" s="86"/>
      <c r="G26" s="86"/>
      <c r="H26" s="86">
        <f t="shared" si="2"/>
        <v>0</v>
      </c>
      <c r="I26" s="1386">
        <f t="shared" si="5"/>
        <v>1053360</v>
      </c>
      <c r="J26" s="1385">
        <f t="shared" si="5"/>
        <v>0</v>
      </c>
      <c r="K26" s="1386">
        <f t="shared" si="3"/>
        <v>1053360</v>
      </c>
      <c r="L26" s="88"/>
      <c r="M26" s="88"/>
      <c r="N26" s="97"/>
      <c r="O26" s="97"/>
    </row>
    <row r="27" spans="2:15" ht="19.5" customHeight="1">
      <c r="B27" s="749">
        <v>2009</v>
      </c>
      <c r="C27" s="86">
        <v>6386956</v>
      </c>
      <c r="D27" s="86"/>
      <c r="E27" s="86">
        <f t="shared" si="1"/>
        <v>6386956</v>
      </c>
      <c r="F27" s="86"/>
      <c r="G27" s="86"/>
      <c r="H27" s="86">
        <f t="shared" si="2"/>
        <v>0</v>
      </c>
      <c r="I27" s="1386">
        <f>C27-F27</f>
        <v>6386956</v>
      </c>
      <c r="J27" s="1385">
        <v>0</v>
      </c>
      <c r="K27" s="1386">
        <f t="shared" si="3"/>
        <v>6386956</v>
      </c>
      <c r="L27" s="88"/>
      <c r="M27" s="88"/>
      <c r="N27" s="97"/>
      <c r="O27" s="97"/>
    </row>
    <row r="28" spans="2:15" ht="19.5" customHeight="1">
      <c r="B28" s="749">
        <v>2010</v>
      </c>
      <c r="C28" s="86"/>
      <c r="D28" s="86"/>
      <c r="E28" s="86">
        <f t="shared" si="1"/>
        <v>0</v>
      </c>
      <c r="F28" s="86"/>
      <c r="G28" s="86"/>
      <c r="H28" s="86"/>
      <c r="I28" s="1386">
        <v>0</v>
      </c>
      <c r="J28" s="1385">
        <v>0</v>
      </c>
      <c r="K28" s="1386">
        <f t="shared" si="3"/>
        <v>0</v>
      </c>
      <c r="L28" s="88"/>
      <c r="M28" s="88"/>
      <c r="N28" s="97"/>
      <c r="O28" s="97"/>
    </row>
    <row r="29" spans="2:15" ht="19.5" customHeight="1">
      <c r="B29" s="367" t="s">
        <v>108</v>
      </c>
      <c r="C29" s="506">
        <f>SUM(C20:C28)</f>
        <v>16904504</v>
      </c>
      <c r="D29" s="506">
        <f aca="true" t="shared" si="6" ref="D29:K29">SUM(D20:D28)</f>
        <v>10505900</v>
      </c>
      <c r="E29" s="506">
        <f t="shared" si="6"/>
        <v>27410404</v>
      </c>
      <c r="F29" s="506">
        <f t="shared" si="6"/>
        <v>6114346</v>
      </c>
      <c r="G29" s="506">
        <f t="shared" si="6"/>
        <v>8553916</v>
      </c>
      <c r="H29" s="506">
        <f t="shared" si="6"/>
        <v>14668262</v>
      </c>
      <c r="I29" s="1387">
        <f t="shared" si="6"/>
        <v>10790158</v>
      </c>
      <c r="J29" s="1387">
        <f t="shared" si="6"/>
        <v>1951984</v>
      </c>
      <c r="K29" s="1387">
        <f t="shared" si="6"/>
        <v>12742142</v>
      </c>
      <c r="L29" s="88"/>
      <c r="M29" s="88"/>
      <c r="N29" s="97"/>
      <c r="O29" s="97"/>
    </row>
    <row r="30" spans="2:15" ht="20.25" customHeight="1" thickBot="1">
      <c r="B30" s="98" t="s">
        <v>100</v>
      </c>
      <c r="C30" s="960">
        <f aca="true" t="shared" si="7" ref="C30:M30">SUM(C19:C23)</f>
        <v>8160000</v>
      </c>
      <c r="D30" s="960">
        <f t="shared" si="7"/>
        <v>14079000</v>
      </c>
      <c r="E30" s="555" t="e">
        <f>C30+D30+#REF!</f>
        <v>#REF!</v>
      </c>
      <c r="F30" s="960">
        <f t="shared" si="7"/>
        <v>5553826</v>
      </c>
      <c r="G30" s="960">
        <f t="shared" si="7"/>
        <v>11649241</v>
      </c>
      <c r="H30" s="960">
        <f t="shared" si="7"/>
        <v>17203067</v>
      </c>
      <c r="I30" s="1388">
        <f t="shared" si="7"/>
        <v>2606174</v>
      </c>
      <c r="J30" s="1388">
        <f t="shared" si="7"/>
        <v>2429759</v>
      </c>
      <c r="K30" s="1389">
        <f>SUM(K19:K23)</f>
        <v>5035933</v>
      </c>
      <c r="L30" s="960">
        <f t="shared" si="7"/>
        <v>0</v>
      </c>
      <c r="M30" s="960">
        <f t="shared" si="7"/>
        <v>0</v>
      </c>
      <c r="N30" s="960"/>
      <c r="O30" s="379"/>
    </row>
    <row r="31" spans="2:15" ht="12.75">
      <c r="B31" s="100"/>
      <c r="C31" s="101"/>
      <c r="D31" s="101"/>
      <c r="E31" s="101"/>
      <c r="F31" s="101"/>
      <c r="G31" s="101"/>
      <c r="H31" s="101"/>
      <c r="I31" s="1390"/>
      <c r="J31" s="1390"/>
      <c r="K31" s="1391"/>
      <c r="L31" s="101"/>
      <c r="M31" s="101"/>
      <c r="N31" s="101"/>
      <c r="O31" s="101"/>
    </row>
    <row r="32" spans="2:15" ht="12.75">
      <c r="B32" s="100"/>
      <c r="C32" s="101"/>
      <c r="D32" s="101"/>
      <c r="E32" s="101"/>
      <c r="F32" s="101"/>
      <c r="G32" s="101"/>
      <c r="H32" s="101"/>
      <c r="I32" s="1390"/>
      <c r="J32" s="1390"/>
      <c r="K32" s="1391"/>
      <c r="L32" s="101"/>
      <c r="M32" s="101"/>
      <c r="N32" s="101"/>
      <c r="O32" s="101"/>
    </row>
    <row r="33" spans="2:15" ht="12.75">
      <c r="B33" s="100"/>
      <c r="C33" s="101"/>
      <c r="D33" s="101"/>
      <c r="E33" s="101"/>
      <c r="F33" s="101"/>
      <c r="G33" s="101"/>
      <c r="H33" s="101"/>
      <c r="I33" s="1390"/>
      <c r="J33" s="1390"/>
      <c r="K33" s="1391"/>
      <c r="L33" s="101"/>
      <c r="M33" s="101"/>
      <c r="N33" s="101"/>
      <c r="O33" s="101"/>
    </row>
    <row r="34" spans="2:15" ht="12.75">
      <c r="B34" s="100"/>
      <c r="C34" s="101"/>
      <c r="D34" s="101"/>
      <c r="E34" s="101"/>
      <c r="F34" s="101"/>
      <c r="G34" s="101"/>
      <c r="H34" s="101"/>
      <c r="I34" s="1390"/>
      <c r="J34" s="1390"/>
      <c r="K34" s="1391"/>
      <c r="L34" s="101"/>
      <c r="M34" s="101"/>
      <c r="N34" s="101"/>
      <c r="O34" s="101"/>
    </row>
    <row r="35" spans="2:15" ht="12.75">
      <c r="B35" s="100"/>
      <c r="D35" s="101"/>
      <c r="E35" s="101"/>
      <c r="F35" s="101"/>
      <c r="G35" s="101"/>
      <c r="H35" s="101"/>
      <c r="I35" s="1390"/>
      <c r="J35" s="1390"/>
      <c r="K35" s="1391"/>
      <c r="L35" s="101"/>
      <c r="M35" s="101"/>
      <c r="N35" s="101"/>
      <c r="O35" s="101"/>
    </row>
    <row r="36" spans="3:13" ht="15.75">
      <c r="C36" s="106" t="s">
        <v>111</v>
      </c>
      <c r="D36" s="47" t="s">
        <v>507</v>
      </c>
      <c r="E36" s="47"/>
      <c r="F36" s="101"/>
      <c r="G36" s="101"/>
      <c r="H36" s="101"/>
      <c r="I36" s="1392"/>
      <c r="J36" s="1392" t="s">
        <v>112</v>
      </c>
      <c r="K36" s="1393" t="s">
        <v>354</v>
      </c>
      <c r="L36" s="243"/>
      <c r="M36" s="115"/>
    </row>
    <row r="37" spans="4:13" ht="15">
      <c r="D37" s="101"/>
      <c r="E37" s="101"/>
      <c r="F37" s="101"/>
      <c r="G37" s="101"/>
      <c r="H37" s="101"/>
      <c r="I37" s="1390"/>
      <c r="J37" s="1390"/>
      <c r="K37" s="2256" t="s">
        <v>113</v>
      </c>
      <c r="L37" s="2257"/>
      <c r="M37" s="2257"/>
    </row>
    <row r="38" spans="4:15" ht="15.75">
      <c r="D38" s="101"/>
      <c r="E38" s="101"/>
      <c r="F38" s="101"/>
      <c r="G38" s="101"/>
      <c r="H38" s="101"/>
      <c r="I38" s="1390"/>
      <c r="J38" s="1390"/>
      <c r="K38" s="1394"/>
      <c r="L38" s="243"/>
      <c r="M38" s="243"/>
      <c r="N38" s="101"/>
      <c r="O38" s="101"/>
    </row>
    <row r="41" spans="3:15" ht="12.75">
      <c r="C41" s="104"/>
      <c r="D41" s="76"/>
      <c r="E41" s="76"/>
      <c r="F41" s="104"/>
      <c r="G41" s="75"/>
      <c r="H41" s="104"/>
      <c r="I41" s="1395"/>
      <c r="J41" s="1395"/>
      <c r="K41" s="1396"/>
      <c r="L41" s="104"/>
      <c r="M41" s="104"/>
      <c r="N41" s="104"/>
      <c r="O41" s="104"/>
    </row>
    <row r="42" ht="12.75">
      <c r="F42" s="8"/>
    </row>
    <row r="43" ht="12.75">
      <c r="F43" s="8"/>
    </row>
  </sheetData>
  <sheetProtection/>
  <mergeCells count="1">
    <mergeCell ref="K37:M37"/>
  </mergeCells>
  <printOptions/>
  <pageMargins left="0.98" right="0.75" top="0.55" bottom="1" header="0" footer="0"/>
  <pageSetup horizontalDpi="600" verticalDpi="600" orientation="landscape" paperSize="5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9">
      <selection activeCell="A14" sqref="A14"/>
    </sheetView>
  </sheetViews>
  <sheetFormatPr defaultColWidth="11.421875" defaultRowHeight="12.75"/>
  <cols>
    <col min="1" max="1" width="15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250" customWidth="1"/>
    <col min="9" max="9" width="15.7109375" style="1250" customWidth="1"/>
    <col min="10" max="10" width="14.57421875" style="1251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248"/>
      <c r="I1" s="1248"/>
      <c r="J1" s="1248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248"/>
      <c r="I2" s="1248"/>
      <c r="J2" s="1248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248"/>
      <c r="I3" s="1248"/>
      <c r="J3" s="1248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248"/>
      <c r="I4" s="1248"/>
      <c r="J4" s="1249"/>
      <c r="K4" s="1"/>
      <c r="L4" s="1"/>
      <c r="M4" s="1"/>
      <c r="N4" s="1"/>
    </row>
    <row r="5" ht="12.75">
      <c r="E5"/>
    </row>
    <row r="6" spans="5:12" ht="15.75">
      <c r="E6"/>
      <c r="J6" s="1417"/>
      <c r="K6" s="5" t="s">
        <v>196</v>
      </c>
      <c r="L6" s="68" t="s">
        <v>977</v>
      </c>
    </row>
    <row r="7" spans="5:12" ht="15.75">
      <c r="E7"/>
      <c r="K7" s="7" t="s">
        <v>90</v>
      </c>
      <c r="L7" s="68" t="s">
        <v>306</v>
      </c>
    </row>
    <row r="8" spans="5:12" ht="15.75">
      <c r="E8"/>
      <c r="K8" s="7" t="s">
        <v>91</v>
      </c>
      <c r="L8" s="68" t="s">
        <v>213</v>
      </c>
    </row>
    <row r="9" spans="2:14" s="8" customFormat="1" ht="18.75" thickBot="1">
      <c r="B9" s="9"/>
      <c r="C9" s="10"/>
      <c r="D9" s="11"/>
      <c r="E9" s="9"/>
      <c r="F9" s="12"/>
      <c r="G9" s="9"/>
      <c r="H9" s="1255"/>
      <c r="I9" s="1255"/>
      <c r="J9" s="1256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2396" t="s">
        <v>175</v>
      </c>
      <c r="I10" s="2397"/>
      <c r="J10" s="2398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418" t="s">
        <v>98</v>
      </c>
      <c r="I11" s="1419" t="s">
        <v>99</v>
      </c>
      <c r="J11" s="1420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140155000</v>
      </c>
      <c r="C12" s="27">
        <v>100000000</v>
      </c>
      <c r="D12" s="27">
        <f aca="true" t="shared" si="0" ref="D12:D20">B12+C12</f>
        <v>240155000</v>
      </c>
      <c r="E12" s="27">
        <v>135169338</v>
      </c>
      <c r="F12" s="27">
        <v>100000000</v>
      </c>
      <c r="G12" s="27">
        <f>+E12+F12</f>
        <v>235169338</v>
      </c>
      <c r="H12" s="1264">
        <f>B12-E12</f>
        <v>4985662</v>
      </c>
      <c r="I12" s="1264">
        <f aca="true" t="shared" si="1" ref="H12:I18">C12-F12</f>
        <v>0</v>
      </c>
      <c r="J12" s="1421">
        <f aca="true" t="shared" si="2" ref="J12:J17">H12+I12</f>
        <v>4985662</v>
      </c>
      <c r="K12" s="29"/>
      <c r="L12" s="29"/>
      <c r="M12" s="34" t="s">
        <v>287</v>
      </c>
      <c r="N12" s="31">
        <v>35761</v>
      </c>
    </row>
    <row r="13" spans="1:14" s="32" customFormat="1" ht="19.5" customHeight="1">
      <c r="A13" s="33" t="s">
        <v>104</v>
      </c>
      <c r="B13" s="27">
        <v>238618000</v>
      </c>
      <c r="C13" s="27">
        <v>199462000</v>
      </c>
      <c r="D13" s="27">
        <f t="shared" si="0"/>
        <v>438080000</v>
      </c>
      <c r="E13" s="27">
        <v>204892716</v>
      </c>
      <c r="F13" s="27">
        <v>181692262</v>
      </c>
      <c r="G13" s="27">
        <f aca="true" t="shared" si="3" ref="G13:G21">E13+F13</f>
        <v>386584978</v>
      </c>
      <c r="H13" s="1264">
        <f t="shared" si="1"/>
        <v>33725284</v>
      </c>
      <c r="I13" s="1264">
        <f t="shared" si="1"/>
        <v>17769738</v>
      </c>
      <c r="J13" s="1421">
        <f t="shared" si="2"/>
        <v>51495022</v>
      </c>
      <c r="K13" s="29"/>
      <c r="L13" s="29"/>
      <c r="M13" s="34" t="s">
        <v>288</v>
      </c>
      <c r="N13" s="31">
        <v>35761</v>
      </c>
    </row>
    <row r="14" spans="1:14" s="32" customFormat="1" ht="19.5" customHeight="1">
      <c r="A14" s="33" t="s">
        <v>105</v>
      </c>
      <c r="B14" s="27">
        <v>315569000</v>
      </c>
      <c r="C14" s="27">
        <v>277749000</v>
      </c>
      <c r="D14" s="27">
        <f t="shared" si="0"/>
        <v>593318000</v>
      </c>
      <c r="E14" s="27">
        <v>222582783</v>
      </c>
      <c r="F14" s="27">
        <v>246458732</v>
      </c>
      <c r="G14" s="27">
        <f t="shared" si="3"/>
        <v>469041515</v>
      </c>
      <c r="H14" s="1264">
        <f t="shared" si="1"/>
        <v>92986217</v>
      </c>
      <c r="I14" s="1264">
        <f t="shared" si="1"/>
        <v>31290268</v>
      </c>
      <c r="J14" s="1421">
        <f t="shared" si="2"/>
        <v>124276485</v>
      </c>
      <c r="K14" s="29"/>
      <c r="L14" s="29"/>
      <c r="M14" s="34" t="s">
        <v>289</v>
      </c>
      <c r="N14" s="31">
        <v>37315</v>
      </c>
    </row>
    <row r="15" spans="1:14" s="32" customFormat="1" ht="19.5" customHeight="1">
      <c r="A15" s="33">
        <v>1.998</v>
      </c>
      <c r="B15" s="27">
        <v>192854000</v>
      </c>
      <c r="C15" s="27">
        <v>313573000</v>
      </c>
      <c r="D15" s="27">
        <f t="shared" si="0"/>
        <v>506427000</v>
      </c>
      <c r="E15" s="27">
        <v>197543733</v>
      </c>
      <c r="F15" s="27">
        <v>299241568</v>
      </c>
      <c r="G15" s="27">
        <f>+E15+F15</f>
        <v>496785301</v>
      </c>
      <c r="H15" s="1264">
        <f>B15-E15</f>
        <v>-4689733</v>
      </c>
      <c r="I15" s="1264">
        <f>C15-F15</f>
        <v>14331432</v>
      </c>
      <c r="J15" s="1421">
        <f>H15+I15</f>
        <v>9641699</v>
      </c>
      <c r="K15" s="29"/>
      <c r="L15" s="29"/>
      <c r="M15" s="30" t="s">
        <v>290</v>
      </c>
      <c r="N15" s="31">
        <v>37315</v>
      </c>
    </row>
    <row r="16" spans="1:14" s="32" customFormat="1" ht="19.5" customHeight="1">
      <c r="A16" s="33">
        <v>1.999</v>
      </c>
      <c r="B16" s="27">
        <v>200970000</v>
      </c>
      <c r="C16" s="27">
        <v>346395000</v>
      </c>
      <c r="D16" s="27">
        <f t="shared" si="0"/>
        <v>547365000</v>
      </c>
      <c r="E16" s="27">
        <v>159814890</v>
      </c>
      <c r="F16" s="27">
        <v>292954385</v>
      </c>
      <c r="G16" s="27">
        <f>+E16+F16</f>
        <v>452769275</v>
      </c>
      <c r="H16" s="1264">
        <f t="shared" si="1"/>
        <v>41155110</v>
      </c>
      <c r="I16" s="1264">
        <f>C16-F16</f>
        <v>53440615</v>
      </c>
      <c r="J16" s="1421">
        <f>H16+I16</f>
        <v>94595725</v>
      </c>
      <c r="K16" s="29"/>
      <c r="L16" s="29"/>
      <c r="M16" s="34" t="s">
        <v>291</v>
      </c>
      <c r="N16" s="31">
        <v>37315</v>
      </c>
    </row>
    <row r="17" spans="1:14" ht="19.5" customHeight="1">
      <c r="A17" s="35" t="s">
        <v>106</v>
      </c>
      <c r="B17" s="27">
        <v>138135000</v>
      </c>
      <c r="C17" s="27">
        <v>287239000</v>
      </c>
      <c r="D17" s="27">
        <f t="shared" si="0"/>
        <v>425374000</v>
      </c>
      <c r="E17" s="27">
        <v>131768645</v>
      </c>
      <c r="F17" s="27">
        <v>256443321</v>
      </c>
      <c r="G17" s="27">
        <f t="shared" si="3"/>
        <v>388211966</v>
      </c>
      <c r="H17" s="1264">
        <f t="shared" si="1"/>
        <v>6366355</v>
      </c>
      <c r="I17" s="1264">
        <f t="shared" si="1"/>
        <v>30795679</v>
      </c>
      <c r="J17" s="1421">
        <f t="shared" si="2"/>
        <v>37162034</v>
      </c>
      <c r="K17" s="29"/>
      <c r="L17" s="29"/>
      <c r="M17" s="34" t="s">
        <v>292</v>
      </c>
      <c r="N17" s="31">
        <v>37315</v>
      </c>
    </row>
    <row r="18" spans="1:14" ht="19.5" customHeight="1">
      <c r="A18" s="35" t="s">
        <v>107</v>
      </c>
      <c r="B18" s="27">
        <v>186154000</v>
      </c>
      <c r="C18" s="27">
        <v>333525000</v>
      </c>
      <c r="D18" s="27">
        <f t="shared" si="0"/>
        <v>519679000</v>
      </c>
      <c r="E18" s="27">
        <v>145244751</v>
      </c>
      <c r="F18" s="27">
        <v>260943530</v>
      </c>
      <c r="G18" s="27">
        <f t="shared" si="3"/>
        <v>406188281</v>
      </c>
      <c r="H18" s="1264">
        <f t="shared" si="1"/>
        <v>40909249</v>
      </c>
      <c r="I18" s="1264">
        <f t="shared" si="1"/>
        <v>72581470</v>
      </c>
      <c r="J18" s="1421">
        <f>H18+I18</f>
        <v>113490719</v>
      </c>
      <c r="K18" s="29"/>
      <c r="L18" s="29"/>
      <c r="M18" s="34" t="s">
        <v>293</v>
      </c>
      <c r="N18" s="36">
        <v>37419</v>
      </c>
    </row>
    <row r="19" spans="1:14" ht="19.5" customHeight="1">
      <c r="A19" s="37" t="s">
        <v>108</v>
      </c>
      <c r="B19" s="38">
        <f>SUM(B12:B18)</f>
        <v>1412455000</v>
      </c>
      <c r="C19" s="38">
        <f aca="true" t="shared" si="4" ref="C19:J19">SUM(C12:C18)</f>
        <v>1857943000</v>
      </c>
      <c r="D19" s="38">
        <f t="shared" si="4"/>
        <v>3270398000</v>
      </c>
      <c r="E19" s="38">
        <f t="shared" si="4"/>
        <v>1197016856</v>
      </c>
      <c r="F19" s="38">
        <f t="shared" si="4"/>
        <v>1637733798</v>
      </c>
      <c r="G19" s="38">
        <f t="shared" si="4"/>
        <v>2834750654</v>
      </c>
      <c r="H19" s="1267">
        <f t="shared" si="4"/>
        <v>215438144</v>
      </c>
      <c r="I19" s="1267">
        <f t="shared" si="4"/>
        <v>220209202</v>
      </c>
      <c r="J19" s="1422">
        <f t="shared" si="4"/>
        <v>435647346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27">
        <v>0</v>
      </c>
      <c r="C20" s="27">
        <v>0</v>
      </c>
      <c r="D20" s="27">
        <f t="shared" si="0"/>
        <v>0</v>
      </c>
      <c r="E20" s="27">
        <v>178256235</v>
      </c>
      <c r="F20" s="27">
        <v>220209202</v>
      </c>
      <c r="G20" s="27">
        <f t="shared" si="3"/>
        <v>398465437</v>
      </c>
      <c r="H20" s="1264">
        <f>B20-E20</f>
        <v>-178256235</v>
      </c>
      <c r="I20" s="1264">
        <f>C20-F20</f>
        <v>-220209202</v>
      </c>
      <c r="J20" s="1421">
        <f>H20+I20</f>
        <v>-398465437</v>
      </c>
      <c r="K20" s="29"/>
      <c r="L20" s="108">
        <v>13941184</v>
      </c>
      <c r="M20" s="34" t="s">
        <v>294</v>
      </c>
      <c r="N20" s="36">
        <v>37921</v>
      </c>
    </row>
    <row r="21" spans="1:14" ht="19.5" customHeight="1">
      <c r="A21" s="35" t="s">
        <v>110</v>
      </c>
      <c r="B21" s="27">
        <v>0</v>
      </c>
      <c r="C21" s="27">
        <v>0</v>
      </c>
      <c r="D21" s="27">
        <f aca="true" t="shared" si="5" ref="D21:D27">B21+C21</f>
        <v>0</v>
      </c>
      <c r="E21" s="27">
        <v>19230266</v>
      </c>
      <c r="F21" s="27">
        <v>0</v>
      </c>
      <c r="G21" s="27">
        <f t="shared" si="3"/>
        <v>19230266</v>
      </c>
      <c r="H21" s="1421">
        <f>B21-E21</f>
        <v>-19230266</v>
      </c>
      <c r="I21" s="1264">
        <v>0</v>
      </c>
      <c r="J21" s="1421">
        <f>H21+I21</f>
        <v>-19230266</v>
      </c>
      <c r="K21" s="29"/>
      <c r="L21" s="109">
        <v>23217697</v>
      </c>
      <c r="M21" s="34"/>
      <c r="N21" s="36"/>
    </row>
    <row r="22" spans="1:14" ht="18.75" customHeight="1">
      <c r="A22" s="65" t="s">
        <v>140</v>
      </c>
      <c r="B22" s="27">
        <v>0</v>
      </c>
      <c r="C22" s="27">
        <v>0</v>
      </c>
      <c r="D22" s="27">
        <f t="shared" si="5"/>
        <v>0</v>
      </c>
      <c r="E22" s="27">
        <v>0</v>
      </c>
      <c r="F22" s="27">
        <v>0</v>
      </c>
      <c r="G22" s="27">
        <f>E22+F22</f>
        <v>0</v>
      </c>
      <c r="H22" s="1421">
        <f>B22-E22</f>
        <v>0</v>
      </c>
      <c r="I22" s="1264">
        <f>C22-F22</f>
        <v>0</v>
      </c>
      <c r="J22" s="1421">
        <f>H22+I22</f>
        <v>0</v>
      </c>
      <c r="K22" s="29"/>
      <c r="L22" s="29"/>
      <c r="M22" s="34"/>
      <c r="N22" s="36"/>
    </row>
    <row r="23" spans="1:14" ht="19.5" customHeight="1">
      <c r="A23" s="65" t="s">
        <v>141</v>
      </c>
      <c r="B23" s="27">
        <v>0</v>
      </c>
      <c r="C23" s="27">
        <v>0</v>
      </c>
      <c r="D23" s="27">
        <f t="shared" si="5"/>
        <v>0</v>
      </c>
      <c r="E23" s="27">
        <v>0</v>
      </c>
      <c r="F23" s="27">
        <v>0</v>
      </c>
      <c r="G23" s="27">
        <f>E27+F23</f>
        <v>0</v>
      </c>
      <c r="H23" s="1421">
        <f>B23-E27</f>
        <v>0</v>
      </c>
      <c r="I23" s="1264">
        <f>C23-F23</f>
        <v>0</v>
      </c>
      <c r="J23" s="1421">
        <f>H23+I23</f>
        <v>0</v>
      </c>
      <c r="K23" s="29"/>
      <c r="L23" s="29"/>
      <c r="M23" s="40"/>
      <c r="N23" s="41"/>
    </row>
    <row r="24" spans="1:14" ht="19.5" customHeight="1">
      <c r="A24" s="203" t="s">
        <v>348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7">
        <v>0</v>
      </c>
      <c r="G24" s="27">
        <v>0</v>
      </c>
      <c r="H24" s="1269">
        <v>0</v>
      </c>
      <c r="I24" s="1269">
        <v>0</v>
      </c>
      <c r="J24" s="1269">
        <v>0</v>
      </c>
      <c r="K24" s="29"/>
      <c r="L24" s="29"/>
      <c r="M24" s="40"/>
      <c r="N24" s="40"/>
    </row>
    <row r="25" spans="1:14" ht="19.5" customHeight="1">
      <c r="A25" s="203" t="s">
        <v>356</v>
      </c>
      <c r="B25" s="27">
        <v>0</v>
      </c>
      <c r="C25" s="27">
        <v>0</v>
      </c>
      <c r="D25" s="27">
        <f t="shared" si="5"/>
        <v>0</v>
      </c>
      <c r="E25" s="27">
        <v>0</v>
      </c>
      <c r="F25" s="27">
        <v>0</v>
      </c>
      <c r="G25" s="27">
        <v>0</v>
      </c>
      <c r="H25" s="1269">
        <v>0</v>
      </c>
      <c r="I25" s="1269">
        <v>0</v>
      </c>
      <c r="J25" s="1269">
        <v>0</v>
      </c>
      <c r="K25" s="29"/>
      <c r="L25" s="29"/>
      <c r="M25" s="40"/>
      <c r="N25" s="40"/>
    </row>
    <row r="26" spans="1:14" ht="19.5" customHeight="1">
      <c r="A26" s="203" t="s">
        <v>357</v>
      </c>
      <c r="B26" s="27">
        <v>0</v>
      </c>
      <c r="C26" s="27">
        <v>0</v>
      </c>
      <c r="D26" s="27">
        <f t="shared" si="5"/>
        <v>0</v>
      </c>
      <c r="E26" s="27">
        <v>0</v>
      </c>
      <c r="F26" s="27">
        <v>0</v>
      </c>
      <c r="G26" s="27">
        <v>0</v>
      </c>
      <c r="H26" s="1269">
        <v>0</v>
      </c>
      <c r="I26" s="1269">
        <v>0</v>
      </c>
      <c r="J26" s="1269">
        <v>0</v>
      </c>
      <c r="K26" s="29"/>
      <c r="L26" s="29"/>
      <c r="M26" s="40"/>
      <c r="N26" s="40"/>
    </row>
    <row r="27" spans="1:14" ht="19.5" customHeight="1">
      <c r="A27" s="203" t="s">
        <v>384</v>
      </c>
      <c r="B27" s="27">
        <v>0</v>
      </c>
      <c r="C27" s="27">
        <v>0</v>
      </c>
      <c r="D27" s="27">
        <f t="shared" si="5"/>
        <v>0</v>
      </c>
      <c r="E27" s="27">
        <v>0</v>
      </c>
      <c r="F27" s="27">
        <v>0</v>
      </c>
      <c r="G27" s="27">
        <v>0</v>
      </c>
      <c r="H27" s="1269">
        <v>0</v>
      </c>
      <c r="I27" s="1269">
        <v>0</v>
      </c>
      <c r="J27" s="1269">
        <v>0</v>
      </c>
      <c r="K27" s="29"/>
      <c r="L27" s="29"/>
      <c r="M27" s="40"/>
      <c r="N27" s="40"/>
    </row>
    <row r="28" spans="1:14" ht="19.5" customHeight="1">
      <c r="A28" s="203">
        <v>2010</v>
      </c>
      <c r="B28" s="27">
        <v>0</v>
      </c>
      <c r="C28" s="27"/>
      <c r="D28" s="27"/>
      <c r="E28" s="27"/>
      <c r="F28" s="27"/>
      <c r="G28" s="27"/>
      <c r="H28" s="1421"/>
      <c r="I28" s="1264"/>
      <c r="J28" s="1421"/>
      <c r="K28" s="29"/>
      <c r="L28" s="29"/>
      <c r="M28" s="40"/>
      <c r="N28" s="40"/>
    </row>
    <row r="29" spans="1:14" ht="19.5" customHeight="1">
      <c r="A29" s="403" t="s">
        <v>978</v>
      </c>
      <c r="B29" s="27">
        <f>SUM(B28)</f>
        <v>0</v>
      </c>
      <c r="C29" s="27">
        <f aca="true" t="shared" si="6" ref="C29:N29">SUM(C28)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0</v>
      </c>
      <c r="H29" s="1269">
        <f t="shared" si="6"/>
        <v>0</v>
      </c>
      <c r="I29" s="1269">
        <f t="shared" si="6"/>
        <v>0</v>
      </c>
      <c r="J29" s="1269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</row>
    <row r="30" spans="1:14" ht="20.25" customHeight="1" thickBot="1">
      <c r="A30" s="42" t="s">
        <v>100</v>
      </c>
      <c r="B30" s="201">
        <f aca="true" t="shared" si="7" ref="B30:L30">SUM(B19:B23)</f>
        <v>1412455000</v>
      </c>
      <c r="C30" s="201">
        <f t="shared" si="7"/>
        <v>1857943000</v>
      </c>
      <c r="D30" s="201">
        <f t="shared" si="7"/>
        <v>3270398000</v>
      </c>
      <c r="E30" s="201">
        <f>SUM(E19:E27)</f>
        <v>1394503357</v>
      </c>
      <c r="F30" s="201">
        <f t="shared" si="7"/>
        <v>1857943000</v>
      </c>
      <c r="G30" s="201">
        <f t="shared" si="7"/>
        <v>3252446357</v>
      </c>
      <c r="H30" s="1423">
        <f t="shared" si="7"/>
        <v>17951643</v>
      </c>
      <c r="I30" s="1423">
        <f t="shared" si="7"/>
        <v>0</v>
      </c>
      <c r="J30" s="1428">
        <f t="shared" si="7"/>
        <v>17951643</v>
      </c>
      <c r="K30" s="201">
        <f t="shared" si="7"/>
        <v>0</v>
      </c>
      <c r="L30" s="201">
        <f t="shared" si="7"/>
        <v>37158881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272"/>
      <c r="I31" s="1272"/>
      <c r="J31" s="1273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272"/>
      <c r="I32" s="1272"/>
      <c r="J32" s="1273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272"/>
      <c r="I33" s="1272"/>
      <c r="J33" s="1273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272"/>
      <c r="I34" s="1272"/>
      <c r="J34" s="1273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272"/>
      <c r="I35" s="1272"/>
      <c r="J35" s="1273"/>
      <c r="K35" s="46"/>
      <c r="L35" s="46"/>
      <c r="M35" s="46"/>
      <c r="N35" s="46"/>
    </row>
    <row r="36" spans="2:11" ht="15">
      <c r="B36" s="66" t="s">
        <v>111</v>
      </c>
      <c r="C36" s="47" t="s">
        <v>295</v>
      </c>
      <c r="D36" s="47"/>
      <c r="E36" s="48"/>
      <c r="F36" s="48"/>
      <c r="G36" s="49"/>
      <c r="H36" s="1276"/>
      <c r="I36" s="1277" t="s">
        <v>112</v>
      </c>
      <c r="J36" s="1424" t="s">
        <v>133</v>
      </c>
      <c r="K36" s="49"/>
    </row>
    <row r="37" spans="2:12" ht="15">
      <c r="B37" t="s">
        <v>296</v>
      </c>
      <c r="C37" s="49"/>
      <c r="D37" s="49"/>
      <c r="E37" s="49"/>
      <c r="F37" s="49"/>
      <c r="G37" s="49"/>
      <c r="H37" s="1279"/>
      <c r="I37" s="1279"/>
      <c r="J37" s="1279"/>
      <c r="K37" s="49"/>
      <c r="L37" s="60" t="s">
        <v>113</v>
      </c>
    </row>
    <row r="38" spans="2:14" ht="15">
      <c r="B38" t="s">
        <v>297</v>
      </c>
      <c r="C38" s="49"/>
      <c r="D38" s="49"/>
      <c r="E38" s="49"/>
      <c r="F38" s="49"/>
      <c r="G38" s="49"/>
      <c r="H38" s="1279"/>
      <c r="I38" s="1279"/>
      <c r="J38" s="127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425"/>
      <c r="I41" s="1425"/>
      <c r="J41" s="1426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1">
    <mergeCell ref="H10:J10"/>
  </mergeCells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3.00390625" style="0" customWidth="1"/>
    <col min="11" max="11" width="12.140625" style="0" customWidth="1"/>
    <col min="13" max="13" width="12.421875" style="0" customWidth="1"/>
  </cols>
  <sheetData>
    <row r="1" spans="1:17" ht="15.75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/>
      <c r="N4" s="1"/>
      <c r="O4" s="1"/>
      <c r="P4" s="1"/>
      <c r="Q4" s="1"/>
    </row>
    <row r="5" spans="2:17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2"/>
      <c r="N5" s="7" t="s">
        <v>502</v>
      </c>
      <c r="O5" s="1"/>
      <c r="P5" s="1"/>
      <c r="Q5" s="1"/>
    </row>
    <row r="6" spans="13:15" ht="15.75">
      <c r="M6" s="53"/>
      <c r="N6" s="7" t="s">
        <v>91</v>
      </c>
      <c r="O6" s="6" t="s">
        <v>217</v>
      </c>
    </row>
    <row r="7" spans="13:15" ht="15.75">
      <c r="M7" s="53"/>
      <c r="N7" s="7" t="s">
        <v>517</v>
      </c>
      <c r="O7" s="6"/>
    </row>
    <row r="8" spans="13:15" ht="15.75">
      <c r="M8" s="53"/>
      <c r="N8" s="7"/>
      <c r="O8" s="6"/>
    </row>
    <row r="9" spans="1:17" ht="18.75" thickBot="1">
      <c r="A9" s="8"/>
      <c r="B9" s="9"/>
      <c r="C9" s="10"/>
      <c r="D9" s="11"/>
      <c r="E9" s="11"/>
      <c r="F9" s="9"/>
      <c r="G9" s="12"/>
      <c r="H9" s="12"/>
      <c r="I9" s="9"/>
      <c r="J9" s="9"/>
      <c r="K9" s="9"/>
      <c r="L9" s="9"/>
      <c r="M9" s="54"/>
      <c r="N9" s="9"/>
      <c r="O9" s="9"/>
      <c r="P9" s="9"/>
      <c r="Q9" s="9"/>
    </row>
    <row r="10" spans="1:17" ht="13.5" thickBot="1">
      <c r="A10" s="13" t="s">
        <v>92</v>
      </c>
      <c r="B10" s="15" t="s">
        <v>93</v>
      </c>
      <c r="C10" s="15"/>
      <c r="D10" s="15"/>
      <c r="E10" s="16"/>
      <c r="F10" s="14" t="s">
        <v>94</v>
      </c>
      <c r="G10" s="15"/>
      <c r="H10" s="15"/>
      <c r="I10" s="16"/>
      <c r="J10" s="14" t="s">
        <v>175</v>
      </c>
      <c r="K10" s="15"/>
      <c r="L10" s="15"/>
      <c r="M10" s="113"/>
      <c r="N10" s="238" t="s">
        <v>96</v>
      </c>
      <c r="O10" s="18"/>
      <c r="P10" s="20" t="s">
        <v>97</v>
      </c>
      <c r="Q10" s="20"/>
    </row>
    <row r="11" spans="1:17" ht="15.75" thickBot="1">
      <c r="A11" s="228"/>
      <c r="B11" s="22" t="s">
        <v>98</v>
      </c>
      <c r="C11" s="23" t="s">
        <v>99</v>
      </c>
      <c r="D11" s="116"/>
      <c r="E11" s="24" t="s">
        <v>100</v>
      </c>
      <c r="F11" s="22" t="s">
        <v>98</v>
      </c>
      <c r="G11" s="23" t="s">
        <v>99</v>
      </c>
      <c r="H11" s="116"/>
      <c r="I11" s="24" t="s">
        <v>100</v>
      </c>
      <c r="J11" s="22" t="s">
        <v>98</v>
      </c>
      <c r="K11" s="23" t="s">
        <v>99</v>
      </c>
      <c r="L11" s="116"/>
      <c r="M11" s="234" t="s">
        <v>100</v>
      </c>
      <c r="N11" s="25" t="s">
        <v>98</v>
      </c>
      <c r="O11" s="25" t="s">
        <v>99</v>
      </c>
      <c r="P11" s="25" t="s">
        <v>101</v>
      </c>
      <c r="Q11" s="230" t="s">
        <v>102</v>
      </c>
    </row>
    <row r="12" spans="1:17" ht="14.25">
      <c r="A12" s="118" t="s">
        <v>103</v>
      </c>
      <c r="B12" s="134">
        <v>0</v>
      </c>
      <c r="C12" s="27">
        <v>0</v>
      </c>
      <c r="D12" s="27"/>
      <c r="E12" s="27">
        <f aca="true" t="shared" si="0" ref="E12:E27">B12+C12</f>
        <v>0</v>
      </c>
      <c r="F12" s="27">
        <v>0</v>
      </c>
      <c r="G12" s="27">
        <v>0</v>
      </c>
      <c r="H12" s="27"/>
      <c r="I12" s="27">
        <f>+F12+G12</f>
        <v>0</v>
      </c>
      <c r="J12" s="28">
        <f aca="true" t="shared" si="1" ref="J12:K18">B12-F12</f>
        <v>0</v>
      </c>
      <c r="K12" s="28">
        <f t="shared" si="1"/>
        <v>0</v>
      </c>
      <c r="L12" s="28"/>
      <c r="M12" s="235">
        <f aca="true" t="shared" si="2" ref="M12:M17">J12+K12</f>
        <v>0</v>
      </c>
      <c r="N12" s="239"/>
      <c r="O12" s="240"/>
      <c r="P12" s="232"/>
      <c r="Q12" s="231"/>
    </row>
    <row r="13" spans="1:17" ht="14.25">
      <c r="A13" s="33" t="s">
        <v>104</v>
      </c>
      <c r="B13" s="134">
        <v>0</v>
      </c>
      <c r="C13" s="27"/>
      <c r="D13" s="27"/>
      <c r="E13" s="27">
        <f t="shared" si="0"/>
        <v>0</v>
      </c>
      <c r="F13" s="27">
        <v>0</v>
      </c>
      <c r="G13" s="27"/>
      <c r="H13" s="27"/>
      <c r="I13" s="27">
        <f aca="true" t="shared" si="3" ref="I13:I27">F13+G13</f>
        <v>0</v>
      </c>
      <c r="J13" s="28">
        <f t="shared" si="1"/>
        <v>0</v>
      </c>
      <c r="K13" s="28">
        <f t="shared" si="1"/>
        <v>0</v>
      </c>
      <c r="L13" s="28"/>
      <c r="M13" s="235">
        <f t="shared" si="2"/>
        <v>0</v>
      </c>
      <c r="N13" s="239"/>
      <c r="O13" s="240"/>
      <c r="P13" s="232"/>
      <c r="Q13" s="231"/>
    </row>
    <row r="14" spans="1:17" ht="14.25">
      <c r="A14" s="33" t="s">
        <v>105</v>
      </c>
      <c r="B14" s="134">
        <v>0</v>
      </c>
      <c r="C14" s="27">
        <v>0</v>
      </c>
      <c r="D14" s="27"/>
      <c r="E14" s="27">
        <f t="shared" si="0"/>
        <v>0</v>
      </c>
      <c r="F14" s="27">
        <v>0</v>
      </c>
      <c r="G14" s="27">
        <v>0</v>
      </c>
      <c r="H14" s="27"/>
      <c r="I14" s="27">
        <f t="shared" si="3"/>
        <v>0</v>
      </c>
      <c r="J14" s="28">
        <f t="shared" si="1"/>
        <v>0</v>
      </c>
      <c r="K14" s="28">
        <f t="shared" si="1"/>
        <v>0</v>
      </c>
      <c r="L14" s="28"/>
      <c r="M14" s="235">
        <f t="shared" si="2"/>
        <v>0</v>
      </c>
      <c r="N14" s="239"/>
      <c r="O14" s="240"/>
      <c r="P14" s="2287" t="s">
        <v>504</v>
      </c>
      <c r="Q14" s="2194"/>
    </row>
    <row r="15" spans="1:17" ht="14.25">
      <c r="A15" s="33">
        <v>1.998</v>
      </c>
      <c r="B15" s="134">
        <v>0</v>
      </c>
      <c r="C15" s="27">
        <v>1347000</v>
      </c>
      <c r="D15" s="27"/>
      <c r="E15" s="27">
        <f t="shared" si="0"/>
        <v>1347000</v>
      </c>
      <c r="F15" s="27">
        <v>0</v>
      </c>
      <c r="G15" s="27">
        <v>913316</v>
      </c>
      <c r="H15" s="27"/>
      <c r="I15" s="27">
        <f>+F15+G15</f>
        <v>913316</v>
      </c>
      <c r="J15" s="28">
        <f t="shared" si="1"/>
        <v>0</v>
      </c>
      <c r="K15" s="28">
        <f t="shared" si="1"/>
        <v>433684</v>
      </c>
      <c r="L15" s="28"/>
      <c r="M15" s="235">
        <f>J15+K15</f>
        <v>433684</v>
      </c>
      <c r="N15" s="239"/>
      <c r="O15" s="240"/>
      <c r="P15" s="2287" t="s">
        <v>504</v>
      </c>
      <c r="Q15" s="2194"/>
    </row>
    <row r="16" spans="1:17" ht="14.25">
      <c r="A16" s="33">
        <v>1.999</v>
      </c>
      <c r="B16" s="134">
        <v>0</v>
      </c>
      <c r="C16" s="27">
        <v>1595000</v>
      </c>
      <c r="D16" s="27"/>
      <c r="E16" s="27">
        <f t="shared" si="0"/>
        <v>1595000</v>
      </c>
      <c r="F16" s="27">
        <v>0</v>
      </c>
      <c r="G16" s="27">
        <v>1354871</v>
      </c>
      <c r="H16" s="27"/>
      <c r="I16" s="27">
        <f>+F16+G16</f>
        <v>1354871</v>
      </c>
      <c r="J16" s="28">
        <f t="shared" si="1"/>
        <v>0</v>
      </c>
      <c r="K16" s="28">
        <f t="shared" si="1"/>
        <v>240129</v>
      </c>
      <c r="L16" s="28"/>
      <c r="M16" s="235">
        <f>J16+K16</f>
        <v>240129</v>
      </c>
      <c r="N16" s="239">
        <v>115830</v>
      </c>
      <c r="O16" s="240"/>
      <c r="P16" s="2287" t="s">
        <v>504</v>
      </c>
      <c r="Q16" s="2194"/>
    </row>
    <row r="17" spans="1:17" ht="14.25">
      <c r="A17" s="65" t="s">
        <v>106</v>
      </c>
      <c r="B17" s="134">
        <v>0</v>
      </c>
      <c r="C17" s="27">
        <v>1450000</v>
      </c>
      <c r="D17" s="27"/>
      <c r="E17" s="27">
        <f t="shared" si="0"/>
        <v>1450000</v>
      </c>
      <c r="F17" s="27">
        <v>0</v>
      </c>
      <c r="G17" s="27">
        <v>1943040</v>
      </c>
      <c r="H17" s="27"/>
      <c r="I17" s="27">
        <f t="shared" si="3"/>
        <v>1943040</v>
      </c>
      <c r="J17" s="28">
        <f t="shared" si="1"/>
        <v>0</v>
      </c>
      <c r="K17" s="28">
        <f t="shared" si="1"/>
        <v>-493040</v>
      </c>
      <c r="L17" s="28"/>
      <c r="M17" s="235">
        <f t="shared" si="2"/>
        <v>-493040</v>
      </c>
      <c r="N17" s="239"/>
      <c r="O17" s="240"/>
      <c r="P17" s="2287" t="s">
        <v>504</v>
      </c>
      <c r="Q17" s="2194"/>
    </row>
    <row r="18" spans="1:17" ht="14.25">
      <c r="A18" s="65" t="s">
        <v>107</v>
      </c>
      <c r="B18" s="134">
        <v>0</v>
      </c>
      <c r="C18" s="27">
        <v>1809000</v>
      </c>
      <c r="D18" s="27"/>
      <c r="E18" s="27">
        <f t="shared" si="0"/>
        <v>1809000</v>
      </c>
      <c r="F18" s="27">
        <v>0</v>
      </c>
      <c r="G18" s="27">
        <v>1907097</v>
      </c>
      <c r="H18" s="27"/>
      <c r="I18" s="27">
        <f t="shared" si="3"/>
        <v>1907097</v>
      </c>
      <c r="J18" s="28">
        <f t="shared" si="1"/>
        <v>0</v>
      </c>
      <c r="K18" s="28">
        <f t="shared" si="1"/>
        <v>-98097</v>
      </c>
      <c r="L18" s="28"/>
      <c r="M18" s="235">
        <f>J18+K18</f>
        <v>-98097</v>
      </c>
      <c r="N18" s="239"/>
      <c r="O18" s="144"/>
      <c r="P18" s="2287" t="s">
        <v>504</v>
      </c>
      <c r="Q18" s="2194"/>
    </row>
    <row r="19" spans="1:17" ht="15">
      <c r="A19" s="229" t="s">
        <v>108</v>
      </c>
      <c r="B19" s="135">
        <f>SUM(B12:B18)</f>
        <v>0</v>
      </c>
      <c r="C19" s="38">
        <f aca="true" t="shared" si="4" ref="C19:M19">SUM(C12:C18)</f>
        <v>6201000</v>
      </c>
      <c r="D19" s="38"/>
      <c r="E19" s="38">
        <f t="shared" si="4"/>
        <v>6201000</v>
      </c>
      <c r="F19" s="38">
        <f t="shared" si="4"/>
        <v>0</v>
      </c>
      <c r="G19" s="38">
        <f t="shared" si="4"/>
        <v>6118324</v>
      </c>
      <c r="H19" s="38"/>
      <c r="I19" s="38">
        <f t="shared" si="4"/>
        <v>6118324</v>
      </c>
      <c r="J19" s="38">
        <f t="shared" si="4"/>
        <v>0</v>
      </c>
      <c r="K19" s="38">
        <f t="shared" si="4"/>
        <v>82676</v>
      </c>
      <c r="L19" s="38"/>
      <c r="M19" s="236">
        <f t="shared" si="4"/>
        <v>82676</v>
      </c>
      <c r="N19" s="226">
        <f>SUM(N12:N18)</f>
        <v>115830</v>
      </c>
      <c r="O19" s="241">
        <f>SUM(O12:O18)</f>
        <v>0</v>
      </c>
      <c r="P19" s="244"/>
      <c r="Q19" s="231"/>
    </row>
    <row r="20" spans="1:17" ht="15">
      <c r="A20" s="65" t="s">
        <v>109</v>
      </c>
      <c r="B20" s="134">
        <v>0</v>
      </c>
      <c r="C20" s="27">
        <v>1759000</v>
      </c>
      <c r="D20" s="27"/>
      <c r="E20" s="27">
        <f t="shared" si="0"/>
        <v>1759000</v>
      </c>
      <c r="F20" s="27">
        <v>0</v>
      </c>
      <c r="G20" s="27">
        <v>1709203</v>
      </c>
      <c r="H20" s="27"/>
      <c r="I20" s="27">
        <f t="shared" si="3"/>
        <v>1709203</v>
      </c>
      <c r="J20" s="28">
        <f aca="true" t="shared" si="5" ref="J20:K27">B20-F20</f>
        <v>0</v>
      </c>
      <c r="K20" s="28">
        <f t="shared" si="5"/>
        <v>49797</v>
      </c>
      <c r="L20" s="28"/>
      <c r="M20" s="235">
        <f>J20+K20</f>
        <v>49797</v>
      </c>
      <c r="N20" s="239"/>
      <c r="O20" s="145"/>
      <c r="P20" s="2287" t="s">
        <v>504</v>
      </c>
      <c r="Q20" s="2194"/>
    </row>
    <row r="21" spans="1:17" ht="14.25">
      <c r="A21" s="65" t="s">
        <v>110</v>
      </c>
      <c r="B21" s="134">
        <v>0</v>
      </c>
      <c r="C21" s="27">
        <v>1759000</v>
      </c>
      <c r="D21" s="27"/>
      <c r="E21" s="27">
        <f t="shared" si="0"/>
        <v>1759000</v>
      </c>
      <c r="F21" s="27">
        <v>0</v>
      </c>
      <c r="G21" s="27">
        <v>1705069</v>
      </c>
      <c r="H21" s="27"/>
      <c r="I21" s="27">
        <f t="shared" si="3"/>
        <v>1705069</v>
      </c>
      <c r="J21" s="39">
        <f t="shared" si="5"/>
        <v>0</v>
      </c>
      <c r="K21" s="28">
        <f t="shared" si="5"/>
        <v>53931</v>
      </c>
      <c r="L21" s="28"/>
      <c r="M21" s="235">
        <f>J21+K21</f>
        <v>53931</v>
      </c>
      <c r="N21" s="239"/>
      <c r="O21" s="144"/>
      <c r="P21" s="2287" t="s">
        <v>504</v>
      </c>
      <c r="Q21" s="2194"/>
    </row>
    <row r="22" spans="1:17" ht="14.25">
      <c r="A22" s="65" t="s">
        <v>140</v>
      </c>
      <c r="B22" s="134">
        <v>0</v>
      </c>
      <c r="C22" s="27">
        <v>0</v>
      </c>
      <c r="D22" s="27"/>
      <c r="E22" s="27">
        <f t="shared" si="0"/>
        <v>0</v>
      </c>
      <c r="F22" s="27">
        <v>0</v>
      </c>
      <c r="G22" s="27">
        <v>0</v>
      </c>
      <c r="H22" s="27"/>
      <c r="I22" s="27">
        <f>F22+G22</f>
        <v>0</v>
      </c>
      <c r="J22" s="39">
        <f t="shared" si="5"/>
        <v>0</v>
      </c>
      <c r="K22" s="28">
        <f t="shared" si="5"/>
        <v>0</v>
      </c>
      <c r="L22" s="28"/>
      <c r="M22" s="235">
        <f aca="true" t="shared" si="6" ref="M22:M27">J22+K22</f>
        <v>0</v>
      </c>
      <c r="N22" s="239"/>
      <c r="O22" s="144"/>
      <c r="P22" s="233" t="s">
        <v>514</v>
      </c>
      <c r="Q22" s="231">
        <v>38988</v>
      </c>
    </row>
    <row r="23" spans="1:17" ht="14.25">
      <c r="A23" s="65" t="s">
        <v>141</v>
      </c>
      <c r="B23" s="134">
        <v>0</v>
      </c>
      <c r="C23" s="27">
        <v>0</v>
      </c>
      <c r="D23" s="27"/>
      <c r="E23" s="27">
        <f t="shared" si="0"/>
        <v>0</v>
      </c>
      <c r="F23" s="27">
        <v>0</v>
      </c>
      <c r="G23" s="27">
        <v>0</v>
      </c>
      <c r="H23" s="27"/>
      <c r="I23" s="27">
        <f t="shared" si="3"/>
        <v>0</v>
      </c>
      <c r="J23" s="28">
        <f t="shared" si="5"/>
        <v>0</v>
      </c>
      <c r="K23" s="28">
        <f t="shared" si="5"/>
        <v>0</v>
      </c>
      <c r="L23" s="28"/>
      <c r="M23" s="235">
        <f t="shared" si="6"/>
        <v>0</v>
      </c>
      <c r="N23" s="239"/>
      <c r="O23" s="144"/>
      <c r="P23" s="232" t="s">
        <v>515</v>
      </c>
      <c r="Q23" s="231">
        <v>38988</v>
      </c>
    </row>
    <row r="24" spans="1:17" ht="14.25">
      <c r="A24" s="65" t="s">
        <v>348</v>
      </c>
      <c r="B24" s="134">
        <v>0</v>
      </c>
      <c r="C24" s="27">
        <v>0</v>
      </c>
      <c r="D24" s="27"/>
      <c r="E24" s="27">
        <f t="shared" si="0"/>
        <v>0</v>
      </c>
      <c r="F24" s="27">
        <v>0</v>
      </c>
      <c r="G24" s="27">
        <v>0</v>
      </c>
      <c r="H24" s="27"/>
      <c r="I24" s="27">
        <f t="shared" si="3"/>
        <v>0</v>
      </c>
      <c r="J24" s="39">
        <f t="shared" si="5"/>
        <v>0</v>
      </c>
      <c r="K24" s="28">
        <f t="shared" si="5"/>
        <v>0</v>
      </c>
      <c r="L24" s="28"/>
      <c r="M24" s="235">
        <f t="shared" si="6"/>
        <v>0</v>
      </c>
      <c r="N24" s="239"/>
      <c r="O24" s="144"/>
      <c r="P24" s="2287" t="s">
        <v>504</v>
      </c>
      <c r="Q24" s="2194"/>
    </row>
    <row r="25" spans="1:17" ht="14.25">
      <c r="A25" s="65" t="s">
        <v>356</v>
      </c>
      <c r="B25" s="134">
        <v>0</v>
      </c>
      <c r="C25" s="27">
        <v>0</v>
      </c>
      <c r="D25" s="27"/>
      <c r="E25" s="27">
        <f t="shared" si="0"/>
        <v>0</v>
      </c>
      <c r="F25" s="27">
        <v>0</v>
      </c>
      <c r="G25" s="27">
        <v>0</v>
      </c>
      <c r="H25" s="27"/>
      <c r="I25" s="27">
        <f t="shared" si="3"/>
        <v>0</v>
      </c>
      <c r="J25" s="39">
        <f t="shared" si="5"/>
        <v>0</v>
      </c>
      <c r="K25" s="28">
        <f t="shared" si="5"/>
        <v>0</v>
      </c>
      <c r="L25" s="28"/>
      <c r="M25" s="235">
        <f t="shared" si="6"/>
        <v>0</v>
      </c>
      <c r="N25" s="239"/>
      <c r="O25" s="240"/>
      <c r="P25" s="2287" t="s">
        <v>504</v>
      </c>
      <c r="Q25" s="2194"/>
    </row>
    <row r="26" spans="1:17" ht="14.25">
      <c r="A26" s="65" t="s">
        <v>357</v>
      </c>
      <c r="B26" s="134">
        <v>0</v>
      </c>
      <c r="C26" s="27">
        <v>1334341</v>
      </c>
      <c r="D26" s="27"/>
      <c r="E26" s="27">
        <f t="shared" si="0"/>
        <v>1334341</v>
      </c>
      <c r="F26" s="27">
        <v>0</v>
      </c>
      <c r="G26" s="27">
        <v>0</v>
      </c>
      <c r="H26" s="27"/>
      <c r="I26" s="27">
        <f t="shared" si="3"/>
        <v>0</v>
      </c>
      <c r="J26" s="28">
        <f t="shared" si="5"/>
        <v>0</v>
      </c>
      <c r="K26" s="28">
        <f t="shared" si="5"/>
        <v>1334341</v>
      </c>
      <c r="L26" s="28"/>
      <c r="M26" s="235">
        <f t="shared" si="6"/>
        <v>1334341</v>
      </c>
      <c r="N26" s="239"/>
      <c r="O26" s="240"/>
      <c r="P26" s="2287" t="s">
        <v>504</v>
      </c>
      <c r="Q26" s="2194"/>
    </row>
    <row r="27" spans="1:17" ht="15" thickBot="1">
      <c r="A27" s="65" t="s">
        <v>384</v>
      </c>
      <c r="B27" s="134">
        <v>4258884</v>
      </c>
      <c r="C27" s="27">
        <v>0</v>
      </c>
      <c r="D27" s="27"/>
      <c r="E27" s="27">
        <f t="shared" si="0"/>
        <v>4258884</v>
      </c>
      <c r="F27" s="27">
        <v>4258884</v>
      </c>
      <c r="G27" s="27">
        <v>0</v>
      </c>
      <c r="H27" s="27"/>
      <c r="I27" s="27">
        <f t="shared" si="3"/>
        <v>4258884</v>
      </c>
      <c r="J27" s="39">
        <v>0</v>
      </c>
      <c r="K27" s="28">
        <f t="shared" si="5"/>
        <v>0</v>
      </c>
      <c r="L27" s="28"/>
      <c r="M27" s="235">
        <f t="shared" si="6"/>
        <v>0</v>
      </c>
      <c r="N27" s="239">
        <v>460658</v>
      </c>
      <c r="O27" s="240">
        <v>0</v>
      </c>
      <c r="P27" s="2399" t="s">
        <v>504</v>
      </c>
      <c r="Q27" s="2400"/>
    </row>
    <row r="28" spans="1:17" ht="15.75" thickBot="1">
      <c r="A28" s="21" t="s">
        <v>100</v>
      </c>
      <c r="B28" s="217">
        <f aca="true" t="shared" si="7" ref="B28:O28">SUM(B19:B23)</f>
        <v>0</v>
      </c>
      <c r="C28" s="201">
        <f t="shared" si="7"/>
        <v>9719000</v>
      </c>
      <c r="D28" s="201"/>
      <c r="E28" s="201">
        <f t="shared" si="7"/>
        <v>9719000</v>
      </c>
      <c r="F28" s="201">
        <f t="shared" si="7"/>
        <v>0</v>
      </c>
      <c r="G28" s="201">
        <f t="shared" si="7"/>
        <v>9532596</v>
      </c>
      <c r="H28" s="201"/>
      <c r="I28" s="201">
        <f t="shared" si="7"/>
        <v>9532596</v>
      </c>
      <c r="J28" s="201">
        <f t="shared" si="7"/>
        <v>0</v>
      </c>
      <c r="K28" s="201">
        <f t="shared" si="7"/>
        <v>186404</v>
      </c>
      <c r="L28" s="201"/>
      <c r="M28" s="237">
        <f t="shared" si="7"/>
        <v>186404</v>
      </c>
      <c r="N28" s="227">
        <f>SUM(N19:N27)</f>
        <v>576488</v>
      </c>
      <c r="O28" s="204">
        <f t="shared" si="7"/>
        <v>0</v>
      </c>
      <c r="P28" s="177"/>
      <c r="Q28" s="177"/>
    </row>
    <row r="29" spans="1:17" ht="1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59"/>
      <c r="N29" s="46"/>
      <c r="O29" s="46"/>
      <c r="P29" s="46"/>
      <c r="Q29" s="46"/>
    </row>
    <row r="30" spans="1:17" ht="1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59"/>
      <c r="N30" s="46"/>
      <c r="O30" s="46"/>
      <c r="P30" s="46"/>
      <c r="Q30" s="46"/>
    </row>
    <row r="31" spans="1:17" ht="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9"/>
      <c r="N31" s="46"/>
      <c r="O31" s="46"/>
      <c r="P31" s="46"/>
      <c r="Q31" s="46"/>
    </row>
    <row r="32" spans="1:17" ht="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9"/>
      <c r="N32" s="46"/>
      <c r="O32" s="46"/>
      <c r="P32" s="46"/>
      <c r="Q32" s="46"/>
    </row>
    <row r="33" spans="1:17" ht="15">
      <c r="A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59"/>
      <c r="N33" s="46"/>
      <c r="O33" s="46"/>
      <c r="P33" s="46"/>
      <c r="Q33" s="46"/>
    </row>
    <row r="34" spans="2:16" ht="15">
      <c r="B34" s="66" t="s">
        <v>111</v>
      </c>
      <c r="C34" s="47" t="s">
        <v>499</v>
      </c>
      <c r="D34" s="47"/>
      <c r="E34" s="47"/>
      <c r="F34" s="48"/>
      <c r="G34" s="48"/>
      <c r="H34" s="48"/>
      <c r="I34" s="69" t="s">
        <v>501</v>
      </c>
      <c r="J34" s="62"/>
      <c r="K34" s="63" t="s">
        <v>112</v>
      </c>
      <c r="L34" s="2285" t="s">
        <v>500</v>
      </c>
      <c r="M34" s="2286"/>
      <c r="N34" s="2286"/>
      <c r="O34" s="2286"/>
      <c r="P34" s="2286"/>
    </row>
    <row r="35" spans="2:16" ht="12.75">
      <c r="B35" t="s">
        <v>516</v>
      </c>
      <c r="C35" s="49"/>
      <c r="D35" s="49"/>
      <c r="E35" s="49"/>
      <c r="F35" s="49"/>
      <c r="G35" s="49"/>
      <c r="H35" s="49"/>
      <c r="I35" s="49"/>
      <c r="J35" s="49"/>
      <c r="K35" s="49"/>
      <c r="L35" s="2285" t="s">
        <v>113</v>
      </c>
      <c r="M35" s="2286"/>
      <c r="N35" s="2286"/>
      <c r="O35" s="2286"/>
      <c r="P35" s="2286"/>
    </row>
    <row r="36" spans="3:17" ht="15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60"/>
      <c r="P36" s="49"/>
      <c r="Q36" s="49"/>
    </row>
    <row r="37" spans="6:13" ht="12.75">
      <c r="F37" s="50"/>
      <c r="M37" s="53"/>
    </row>
    <row r="38" spans="6:13" ht="12.75">
      <c r="F38" s="50"/>
      <c r="M38" s="53"/>
    </row>
    <row r="39" spans="2:17" ht="18">
      <c r="B39" s="51"/>
      <c r="C39" s="4"/>
      <c r="D39" s="4"/>
      <c r="E39" s="4"/>
      <c r="F39" s="51"/>
      <c r="G39" s="12"/>
      <c r="H39" s="12"/>
      <c r="I39" s="51"/>
      <c r="J39" s="51"/>
      <c r="K39" s="51"/>
      <c r="L39" s="51"/>
      <c r="M39" s="61"/>
      <c r="N39" s="51"/>
      <c r="O39" s="51"/>
      <c r="P39" s="51"/>
      <c r="Q39" s="51"/>
    </row>
  </sheetData>
  <sheetProtection/>
  <mergeCells count="13">
    <mergeCell ref="P14:Q14"/>
    <mergeCell ref="P25:Q25"/>
    <mergeCell ref="P26:Q26"/>
    <mergeCell ref="P27:Q27"/>
    <mergeCell ref="P24:Q24"/>
    <mergeCell ref="L35:P35"/>
    <mergeCell ref="P15:Q15"/>
    <mergeCell ref="P16:Q16"/>
    <mergeCell ref="P17:Q17"/>
    <mergeCell ref="P18:Q18"/>
    <mergeCell ref="P20:Q20"/>
    <mergeCell ref="P21:Q21"/>
    <mergeCell ref="L34:P34"/>
  </mergeCells>
  <printOptions horizontalCentered="1" verticalCentered="1"/>
  <pageMargins left="0.5118110236220472" right="0.75" top="1" bottom="1" header="0" footer="0"/>
  <pageSetup horizontalDpi="600" verticalDpi="600" orientation="landscape" paperSize="5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5">
      <selection activeCell="H25" sqref="H25"/>
    </sheetView>
  </sheetViews>
  <sheetFormatPr defaultColWidth="11.421875" defaultRowHeight="12.75"/>
  <cols>
    <col min="1" max="1" width="11.003906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452" customWidth="1"/>
    <col min="9" max="9" width="15.7109375" style="1452" customWidth="1"/>
    <col min="10" max="10" width="14.28125" style="1453" customWidth="1"/>
    <col min="11" max="11" width="12.28125" style="0" customWidth="1"/>
    <col min="12" max="12" width="14.00390625" style="0" bestFit="1" customWidth="1"/>
    <col min="13" max="13" width="10.7109375" style="0" customWidth="1"/>
    <col min="14" max="14" width="10.14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450"/>
      <c r="I1" s="1450"/>
      <c r="J1" s="145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450"/>
      <c r="I2" s="1450"/>
      <c r="J2" s="145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450"/>
      <c r="I3" s="1450"/>
      <c r="J3" s="1451"/>
      <c r="K3" s="1"/>
      <c r="L3" s="1"/>
      <c r="M3" s="1"/>
      <c r="N3" s="1"/>
    </row>
    <row r="4" ht="12.75">
      <c r="E4"/>
    </row>
    <row r="5" spans="5:12" ht="15.75">
      <c r="E5"/>
      <c r="K5" s="5" t="s">
        <v>89</v>
      </c>
      <c r="L5" s="6" t="s">
        <v>674</v>
      </c>
    </row>
    <row r="6" spans="5:12" ht="15.75">
      <c r="E6"/>
      <c r="K6" s="7" t="s">
        <v>90</v>
      </c>
      <c r="L6" s="362">
        <v>814003082</v>
      </c>
    </row>
    <row r="7" spans="5:12" ht="15.75">
      <c r="E7"/>
      <c r="K7" s="7" t="s">
        <v>91</v>
      </c>
      <c r="L7" s="6" t="s">
        <v>673</v>
      </c>
    </row>
    <row r="8" spans="2:14" s="8" customFormat="1" ht="18.75" thickBot="1">
      <c r="B8" s="9"/>
      <c r="C8" s="10"/>
      <c r="D8" s="11"/>
      <c r="E8" s="9"/>
      <c r="F8" s="12"/>
      <c r="G8" s="9"/>
      <c r="H8" s="1454"/>
      <c r="I8" s="1454"/>
      <c r="J8" s="1455"/>
      <c r="K8" s="9"/>
      <c r="L8" s="9"/>
      <c r="M8" s="9"/>
      <c r="N8" s="9"/>
    </row>
    <row r="9" spans="1:14" ht="19.5" customHeight="1" thickBot="1">
      <c r="A9" s="13" t="s">
        <v>92</v>
      </c>
      <c r="B9" s="14" t="s">
        <v>93</v>
      </c>
      <c r="C9" s="15"/>
      <c r="D9" s="16"/>
      <c r="E9" s="14" t="s">
        <v>94</v>
      </c>
      <c r="F9" s="15"/>
      <c r="G9" s="16"/>
      <c r="H9" s="2401" t="s">
        <v>95</v>
      </c>
      <c r="I9" s="2402"/>
      <c r="J9" s="2403"/>
      <c r="K9" s="272" t="s">
        <v>96</v>
      </c>
      <c r="L9" s="273"/>
      <c r="M9" s="19" t="s">
        <v>97</v>
      </c>
      <c r="N9" s="20"/>
    </row>
    <row r="10" spans="1:14" ht="19.5" customHeight="1" thickBot="1">
      <c r="A10" s="21"/>
      <c r="B10" s="22" t="s">
        <v>98</v>
      </c>
      <c r="C10" s="23" t="s">
        <v>99</v>
      </c>
      <c r="D10" s="24" t="s">
        <v>100</v>
      </c>
      <c r="E10" s="22" t="s">
        <v>98</v>
      </c>
      <c r="F10" s="23" t="s">
        <v>99</v>
      </c>
      <c r="G10" s="24" t="s">
        <v>100</v>
      </c>
      <c r="H10" s="1456" t="s">
        <v>98</v>
      </c>
      <c r="I10" s="1457" t="s">
        <v>99</v>
      </c>
      <c r="J10" s="1458" t="s">
        <v>100</v>
      </c>
      <c r="K10" s="25" t="s">
        <v>98</v>
      </c>
      <c r="L10" s="25" t="s">
        <v>99</v>
      </c>
      <c r="M10" s="25" t="s">
        <v>101</v>
      </c>
      <c r="N10" s="24" t="s">
        <v>102</v>
      </c>
    </row>
    <row r="11" spans="1:14" s="32" customFormat="1" ht="19.5" customHeight="1">
      <c r="A11" s="26" t="s">
        <v>103</v>
      </c>
      <c r="B11" s="27">
        <v>0</v>
      </c>
      <c r="C11" s="27">
        <v>0</v>
      </c>
      <c r="D11" s="27">
        <f>B11+C11</f>
        <v>0</v>
      </c>
      <c r="E11" s="27">
        <v>0</v>
      </c>
      <c r="F11" s="27">
        <v>0</v>
      </c>
      <c r="G11" s="27">
        <f>+E11+F11</f>
        <v>0</v>
      </c>
      <c r="H11" s="1459">
        <f aca="true" t="shared" si="0" ref="H11:I17">B11-E11</f>
        <v>0</v>
      </c>
      <c r="I11" s="1459">
        <f t="shared" si="0"/>
        <v>0</v>
      </c>
      <c r="J11" s="1460">
        <f aca="true" t="shared" si="1" ref="J11:J16">H11+I11</f>
        <v>0</v>
      </c>
      <c r="K11" s="29"/>
      <c r="L11" s="29"/>
      <c r="M11" s="30"/>
      <c r="N11" s="31"/>
    </row>
    <row r="12" spans="1:14" s="32" customFormat="1" ht="19.5" customHeight="1">
      <c r="A12" s="33" t="s">
        <v>104</v>
      </c>
      <c r="B12" s="27">
        <v>0</v>
      </c>
      <c r="C12" s="27">
        <v>0</v>
      </c>
      <c r="D12" s="27">
        <f>B12+C12</f>
        <v>0</v>
      </c>
      <c r="E12" s="27">
        <v>0</v>
      </c>
      <c r="F12" s="27">
        <v>0</v>
      </c>
      <c r="G12" s="27">
        <f>E12+F12</f>
        <v>0</v>
      </c>
      <c r="H12" s="1459">
        <f t="shared" si="0"/>
        <v>0</v>
      </c>
      <c r="I12" s="1459">
        <f t="shared" si="0"/>
        <v>0</v>
      </c>
      <c r="J12" s="1460">
        <f t="shared" si="1"/>
        <v>0</v>
      </c>
      <c r="K12" s="29"/>
      <c r="L12" s="29"/>
      <c r="M12" s="34"/>
      <c r="N12" s="31"/>
    </row>
    <row r="13" spans="1:14" s="32" customFormat="1" ht="19.5" customHeight="1">
      <c r="A13" s="33" t="s">
        <v>105</v>
      </c>
      <c r="B13" s="27">
        <v>0</v>
      </c>
      <c r="C13" s="27">
        <v>0</v>
      </c>
      <c r="D13" s="27">
        <f>B13+C13</f>
        <v>0</v>
      </c>
      <c r="E13" s="27">
        <v>0</v>
      </c>
      <c r="F13" s="27">
        <v>0</v>
      </c>
      <c r="G13" s="27">
        <f>+E13+F13</f>
        <v>0</v>
      </c>
      <c r="H13" s="1459">
        <f t="shared" si="0"/>
        <v>0</v>
      </c>
      <c r="I13" s="1459">
        <f t="shared" si="0"/>
        <v>0</v>
      </c>
      <c r="J13" s="1460">
        <f t="shared" si="1"/>
        <v>0</v>
      </c>
      <c r="K13" s="29"/>
      <c r="L13" s="29"/>
      <c r="M13" s="34"/>
      <c r="N13" s="31"/>
    </row>
    <row r="14" spans="1:14" s="32" customFormat="1" ht="19.5" customHeight="1">
      <c r="A14" s="33">
        <v>1.998</v>
      </c>
      <c r="B14" s="27">
        <v>0</v>
      </c>
      <c r="C14" s="27">
        <v>0</v>
      </c>
      <c r="D14" s="27">
        <f>B14+C14</f>
        <v>0</v>
      </c>
      <c r="E14" s="27">
        <v>0</v>
      </c>
      <c r="F14" s="27">
        <v>0</v>
      </c>
      <c r="G14" s="27">
        <f>+E14+F14</f>
        <v>0</v>
      </c>
      <c r="H14" s="1459">
        <f t="shared" si="0"/>
        <v>0</v>
      </c>
      <c r="I14" s="1459">
        <f t="shared" si="0"/>
        <v>0</v>
      </c>
      <c r="J14" s="1460">
        <f>H14+I14</f>
        <v>0</v>
      </c>
      <c r="K14" s="29"/>
      <c r="L14" s="29"/>
      <c r="M14" s="34"/>
      <c r="N14" s="31"/>
    </row>
    <row r="15" spans="1:14" s="32" customFormat="1" ht="19.5" customHeight="1">
      <c r="A15" s="33">
        <v>1.999</v>
      </c>
      <c r="B15" s="27">
        <v>0</v>
      </c>
      <c r="C15" s="27">
        <v>0</v>
      </c>
      <c r="D15" s="27">
        <f>B15+C15</f>
        <v>0</v>
      </c>
      <c r="E15" s="27">
        <v>0</v>
      </c>
      <c r="F15" s="27">
        <v>0</v>
      </c>
      <c r="G15" s="27">
        <f>+E15+F15</f>
        <v>0</v>
      </c>
      <c r="H15" s="1459">
        <f t="shared" si="0"/>
        <v>0</v>
      </c>
      <c r="I15" s="1459">
        <f t="shared" si="0"/>
        <v>0</v>
      </c>
      <c r="J15" s="1460">
        <f>H15+I15</f>
        <v>0</v>
      </c>
      <c r="K15" s="29"/>
      <c r="L15" s="29"/>
      <c r="M15" s="34"/>
      <c r="N15" s="31"/>
    </row>
    <row r="16" spans="1:14" ht="19.5" customHeight="1">
      <c r="A16" s="35" t="s">
        <v>106</v>
      </c>
      <c r="B16" s="27">
        <v>0</v>
      </c>
      <c r="C16" s="27">
        <v>0</v>
      </c>
      <c r="D16" s="27">
        <f aca="true" t="shared" si="2" ref="D16:D27">B16+C16</f>
        <v>0</v>
      </c>
      <c r="E16" s="27">
        <v>0</v>
      </c>
      <c r="F16" s="27"/>
      <c r="G16" s="27">
        <f aca="true" t="shared" si="3" ref="G16:G27">E16+F16</f>
        <v>0</v>
      </c>
      <c r="H16" s="1459">
        <f t="shared" si="0"/>
        <v>0</v>
      </c>
      <c r="I16" s="1459">
        <f t="shared" si="0"/>
        <v>0</v>
      </c>
      <c r="J16" s="1460">
        <f t="shared" si="1"/>
        <v>0</v>
      </c>
      <c r="K16" s="29"/>
      <c r="L16" s="29"/>
      <c r="M16" s="34"/>
      <c r="N16" s="31"/>
    </row>
    <row r="17" spans="1:14" ht="19.5" customHeight="1">
      <c r="A17" s="35" t="s">
        <v>107</v>
      </c>
      <c r="B17" s="27">
        <v>0</v>
      </c>
      <c r="C17" s="27">
        <v>0</v>
      </c>
      <c r="D17" s="27">
        <f t="shared" si="2"/>
        <v>0</v>
      </c>
      <c r="E17" s="27">
        <v>0</v>
      </c>
      <c r="F17" s="27">
        <v>0</v>
      </c>
      <c r="G17" s="27">
        <f t="shared" si="3"/>
        <v>0</v>
      </c>
      <c r="H17" s="1459">
        <f t="shared" si="0"/>
        <v>0</v>
      </c>
      <c r="I17" s="1459">
        <f t="shared" si="0"/>
        <v>0</v>
      </c>
      <c r="J17" s="1460">
        <f>H17+I17</f>
        <v>0</v>
      </c>
      <c r="K17" s="29"/>
      <c r="L17" s="29"/>
      <c r="M17" s="271"/>
      <c r="N17" s="266"/>
    </row>
    <row r="18" spans="1:14" ht="19.5" customHeight="1">
      <c r="A18" s="37" t="s">
        <v>108</v>
      </c>
      <c r="B18" s="38">
        <f aca="true" t="shared" si="4" ref="B18:L18">SUM(B11:B17)</f>
        <v>0</v>
      </c>
      <c r="C18" s="38">
        <f t="shared" si="4"/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1461">
        <f t="shared" si="4"/>
        <v>0</v>
      </c>
      <c r="I18" s="1461">
        <f t="shared" si="4"/>
        <v>0</v>
      </c>
      <c r="J18" s="1462">
        <f t="shared" si="4"/>
        <v>0</v>
      </c>
      <c r="K18" s="38">
        <f t="shared" si="4"/>
        <v>0</v>
      </c>
      <c r="L18" s="38">
        <f t="shared" si="4"/>
        <v>0</v>
      </c>
      <c r="M18" s="265"/>
      <c r="N18" s="267"/>
    </row>
    <row r="19" spans="1:14" ht="24.75" customHeight="1">
      <c r="A19" s="35" t="s">
        <v>109</v>
      </c>
      <c r="B19" s="27">
        <v>0</v>
      </c>
      <c r="C19" s="27">
        <v>0</v>
      </c>
      <c r="D19" s="27">
        <f t="shared" si="2"/>
        <v>0</v>
      </c>
      <c r="E19" s="27">
        <v>0</v>
      </c>
      <c r="F19" s="27">
        <v>0</v>
      </c>
      <c r="G19" s="27">
        <f t="shared" si="3"/>
        <v>0</v>
      </c>
      <c r="H19" s="1459">
        <f aca="true" t="shared" si="5" ref="H19:I27">B19-E19</f>
        <v>0</v>
      </c>
      <c r="I19" s="1459">
        <f t="shared" si="5"/>
        <v>0</v>
      </c>
      <c r="J19" s="1460">
        <f aca="true" t="shared" si="6" ref="J19:J27">H19+I19</f>
        <v>0</v>
      </c>
      <c r="K19" s="29"/>
      <c r="L19" s="29"/>
      <c r="M19" s="271"/>
      <c r="N19" s="266"/>
    </row>
    <row r="20" spans="1:14" ht="24.75" customHeight="1">
      <c r="A20" s="35" t="s">
        <v>110</v>
      </c>
      <c r="B20" s="27">
        <v>0</v>
      </c>
      <c r="C20" s="27">
        <v>0</v>
      </c>
      <c r="D20" s="27">
        <f t="shared" si="2"/>
        <v>0</v>
      </c>
      <c r="E20" s="27">
        <v>0</v>
      </c>
      <c r="F20" s="27">
        <v>0</v>
      </c>
      <c r="G20" s="27">
        <f t="shared" si="3"/>
        <v>0</v>
      </c>
      <c r="H20" s="1460">
        <f t="shared" si="5"/>
        <v>0</v>
      </c>
      <c r="I20" s="1459">
        <f t="shared" si="5"/>
        <v>0</v>
      </c>
      <c r="J20" s="1460">
        <f t="shared" si="6"/>
        <v>0</v>
      </c>
      <c r="K20" s="29"/>
      <c r="L20" s="29"/>
      <c r="M20" s="265"/>
      <c r="N20" s="265"/>
    </row>
    <row r="21" spans="1:14" ht="24.75" customHeight="1">
      <c r="A21" s="35">
        <v>2.004</v>
      </c>
      <c r="B21" s="27">
        <v>0</v>
      </c>
      <c r="C21" s="27">
        <v>0</v>
      </c>
      <c r="D21" s="27">
        <f>B21+C21</f>
        <v>0</v>
      </c>
      <c r="E21" s="27">
        <v>0</v>
      </c>
      <c r="F21" s="27">
        <v>0</v>
      </c>
      <c r="G21" s="27">
        <f>E21+F21</f>
        <v>0</v>
      </c>
      <c r="H21" s="1460">
        <f t="shared" si="5"/>
        <v>0</v>
      </c>
      <c r="I21" s="1459">
        <f t="shared" si="5"/>
        <v>0</v>
      </c>
      <c r="J21" s="1460">
        <f t="shared" si="6"/>
        <v>0</v>
      </c>
      <c r="K21" s="29"/>
      <c r="L21" s="29"/>
      <c r="M21" s="265"/>
      <c r="N21" s="403"/>
    </row>
    <row r="22" spans="1:14" ht="24.75" customHeight="1">
      <c r="A22" s="65">
        <v>2.005</v>
      </c>
      <c r="B22" s="27">
        <v>0</v>
      </c>
      <c r="C22" s="27">
        <v>0</v>
      </c>
      <c r="D22" s="27">
        <f t="shared" si="2"/>
        <v>0</v>
      </c>
      <c r="E22" s="27">
        <v>0</v>
      </c>
      <c r="F22" s="27">
        <v>0</v>
      </c>
      <c r="G22" s="27">
        <f t="shared" si="3"/>
        <v>0</v>
      </c>
      <c r="H22" s="1460">
        <f t="shared" si="5"/>
        <v>0</v>
      </c>
      <c r="I22" s="1459">
        <f t="shared" si="5"/>
        <v>0</v>
      </c>
      <c r="J22" s="1460">
        <f t="shared" si="6"/>
        <v>0</v>
      </c>
      <c r="K22" s="29"/>
      <c r="L22" s="29"/>
      <c r="M22" s="265"/>
      <c r="N22" s="403"/>
    </row>
    <row r="23" spans="1:14" ht="24.75" customHeight="1">
      <c r="A23" s="35">
        <v>2.006</v>
      </c>
      <c r="B23" s="130">
        <v>0</v>
      </c>
      <c r="C23" s="27">
        <v>0</v>
      </c>
      <c r="D23" s="27">
        <f t="shared" si="2"/>
        <v>0</v>
      </c>
      <c r="E23" s="27">
        <v>0</v>
      </c>
      <c r="F23" s="27">
        <v>0</v>
      </c>
      <c r="G23" s="27">
        <f t="shared" si="3"/>
        <v>0</v>
      </c>
      <c r="H23" s="1460">
        <f t="shared" si="5"/>
        <v>0</v>
      </c>
      <c r="I23" s="1459">
        <f t="shared" si="5"/>
        <v>0</v>
      </c>
      <c r="J23" s="1460">
        <f t="shared" si="6"/>
        <v>0</v>
      </c>
      <c r="K23" s="29"/>
      <c r="L23" s="29"/>
      <c r="M23" s="265"/>
      <c r="N23" s="403"/>
    </row>
    <row r="24" spans="1:14" ht="24.75" customHeight="1">
      <c r="A24" s="65">
        <v>2.007</v>
      </c>
      <c r="B24" s="130">
        <v>0</v>
      </c>
      <c r="C24" s="184">
        <v>0</v>
      </c>
      <c r="D24" s="27">
        <f t="shared" si="2"/>
        <v>0</v>
      </c>
      <c r="E24" s="27">
        <v>0</v>
      </c>
      <c r="F24" s="184">
        <v>0</v>
      </c>
      <c r="G24" s="27">
        <f t="shared" si="3"/>
        <v>0</v>
      </c>
      <c r="H24" s="1463">
        <f t="shared" si="5"/>
        <v>0</v>
      </c>
      <c r="I24" s="1459">
        <f t="shared" si="5"/>
        <v>0</v>
      </c>
      <c r="J24" s="1460">
        <f t="shared" si="6"/>
        <v>0</v>
      </c>
      <c r="K24" s="29"/>
      <c r="L24" s="29"/>
      <c r="M24" s="265"/>
      <c r="N24" s="403"/>
    </row>
    <row r="25" spans="1:14" ht="24.75" customHeight="1">
      <c r="A25" s="35">
        <v>2.008</v>
      </c>
      <c r="B25" s="130">
        <v>0</v>
      </c>
      <c r="C25" s="184">
        <v>0</v>
      </c>
      <c r="D25" s="27">
        <f t="shared" si="2"/>
        <v>0</v>
      </c>
      <c r="E25" s="27">
        <v>0</v>
      </c>
      <c r="F25" s="184">
        <v>0</v>
      </c>
      <c r="G25" s="27">
        <f t="shared" si="3"/>
        <v>0</v>
      </c>
      <c r="H25" s="1463">
        <f t="shared" si="5"/>
        <v>0</v>
      </c>
      <c r="I25" s="1459">
        <f t="shared" si="5"/>
        <v>0</v>
      </c>
      <c r="J25" s="1460">
        <f t="shared" si="6"/>
        <v>0</v>
      </c>
      <c r="K25" s="186"/>
      <c r="L25" s="29"/>
      <c r="M25" s="265"/>
      <c r="N25" s="403"/>
    </row>
    <row r="26" spans="1:14" ht="24.75" customHeight="1">
      <c r="A26" s="203">
        <v>2.009</v>
      </c>
      <c r="B26" s="27">
        <v>1097639</v>
      </c>
      <c r="C26" s="27">
        <v>0</v>
      </c>
      <c r="D26" s="27">
        <f t="shared" si="2"/>
        <v>1097639</v>
      </c>
      <c r="E26" s="27">
        <v>0</v>
      </c>
      <c r="F26" s="27">
        <v>0</v>
      </c>
      <c r="G26" s="27">
        <f t="shared" si="3"/>
        <v>0</v>
      </c>
      <c r="H26" s="1460">
        <f t="shared" si="5"/>
        <v>1097639</v>
      </c>
      <c r="I26" s="1459">
        <f t="shared" si="5"/>
        <v>0</v>
      </c>
      <c r="J26" s="1460">
        <f t="shared" si="6"/>
        <v>1097639</v>
      </c>
      <c r="K26" s="29"/>
      <c r="L26" s="29"/>
      <c r="M26" s="265"/>
      <c r="N26" s="403"/>
    </row>
    <row r="27" spans="1:14" ht="24.75" customHeight="1">
      <c r="A27" s="203">
        <v>2010</v>
      </c>
      <c r="B27" s="27">
        <v>2205781</v>
      </c>
      <c r="C27" s="27">
        <v>0</v>
      </c>
      <c r="D27" s="27">
        <f t="shared" si="2"/>
        <v>2205781</v>
      </c>
      <c r="E27" s="27"/>
      <c r="F27" s="27"/>
      <c r="G27" s="27">
        <f t="shared" si="3"/>
        <v>0</v>
      </c>
      <c r="H27" s="1460">
        <f t="shared" si="5"/>
        <v>2205781</v>
      </c>
      <c r="I27" s="1459">
        <f t="shared" si="5"/>
        <v>0</v>
      </c>
      <c r="J27" s="1460">
        <f t="shared" si="6"/>
        <v>2205781</v>
      </c>
      <c r="K27" s="29"/>
      <c r="L27" s="29"/>
      <c r="M27" s="265"/>
      <c r="N27" s="403"/>
    </row>
    <row r="28" spans="1:14" ht="20.25" customHeight="1" thickBot="1">
      <c r="A28" s="42" t="s">
        <v>100</v>
      </c>
      <c r="B28" s="201">
        <f aca="true" t="shared" si="7" ref="B28:K28">SUM(B18:B27)</f>
        <v>3303420</v>
      </c>
      <c r="C28" s="201">
        <f t="shared" si="7"/>
        <v>0</v>
      </c>
      <c r="D28" s="201">
        <f t="shared" si="7"/>
        <v>3303420</v>
      </c>
      <c r="E28" s="201">
        <f t="shared" si="7"/>
        <v>0</v>
      </c>
      <c r="F28" s="201">
        <f t="shared" si="7"/>
        <v>0</v>
      </c>
      <c r="G28" s="201">
        <f t="shared" si="7"/>
        <v>0</v>
      </c>
      <c r="H28" s="1464">
        <f t="shared" si="7"/>
        <v>3303420</v>
      </c>
      <c r="I28" s="1464">
        <f t="shared" si="7"/>
        <v>0</v>
      </c>
      <c r="J28" s="1464">
        <f t="shared" si="7"/>
        <v>3303420</v>
      </c>
      <c r="K28" s="201">
        <f t="shared" si="7"/>
        <v>0</v>
      </c>
      <c r="L28" s="201">
        <f>SUM(L18:L27)</f>
        <v>0</v>
      </c>
      <c r="M28" s="201"/>
      <c r="N28" s="202"/>
    </row>
    <row r="29" spans="1:14" ht="15">
      <c r="A29" s="45"/>
      <c r="B29" s="46"/>
      <c r="C29" s="46"/>
      <c r="D29" s="46"/>
      <c r="E29" s="46"/>
      <c r="F29" s="46"/>
      <c r="G29" s="46"/>
      <c r="H29" s="1465"/>
      <c r="I29" s="1465"/>
      <c r="J29" s="1466"/>
      <c r="K29" s="46"/>
      <c r="L29" s="46"/>
      <c r="M29" s="46"/>
      <c r="N29" s="46"/>
    </row>
    <row r="30" spans="1:14" ht="15">
      <c r="A30" s="45"/>
      <c r="B30" s="46"/>
      <c r="C30" s="46"/>
      <c r="D30" s="46"/>
      <c r="E30" s="46"/>
      <c r="F30" s="46"/>
      <c r="G30" s="46"/>
      <c r="H30" s="1465"/>
      <c r="I30" s="1465"/>
      <c r="J30" s="1466"/>
      <c r="K30" s="46"/>
      <c r="L30" s="46"/>
      <c r="M30" s="46"/>
      <c r="N30" s="46"/>
    </row>
    <row r="31" spans="1:14" ht="15">
      <c r="A31" s="45"/>
      <c r="B31" s="46"/>
      <c r="C31" s="46"/>
      <c r="D31" s="46"/>
      <c r="E31" s="46"/>
      <c r="F31" s="46"/>
      <c r="G31" s="46"/>
      <c r="H31" s="1465"/>
      <c r="I31" s="1465"/>
      <c r="J31" s="1466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465"/>
      <c r="I32" s="1465"/>
      <c r="J32" s="1466"/>
      <c r="K32" s="46"/>
      <c r="L32" s="46"/>
      <c r="M32" s="46"/>
      <c r="N32" s="46"/>
    </row>
    <row r="33" spans="1:14" ht="15">
      <c r="A33" s="45"/>
      <c r="C33" s="46"/>
      <c r="D33" s="46"/>
      <c r="E33" s="46"/>
      <c r="F33" s="46"/>
      <c r="G33" s="46"/>
      <c r="H33" s="1465"/>
      <c r="I33" s="1465"/>
      <c r="J33" s="1466"/>
      <c r="K33" s="46"/>
      <c r="L33" s="46"/>
      <c r="M33" s="46"/>
      <c r="N33" s="46"/>
    </row>
    <row r="34" spans="2:11" ht="15">
      <c r="B34" s="66" t="s">
        <v>111</v>
      </c>
      <c r="C34" s="47" t="s">
        <v>675</v>
      </c>
      <c r="D34" s="47"/>
      <c r="E34" s="48"/>
      <c r="F34" s="48"/>
      <c r="G34" s="49"/>
      <c r="H34" s="1467">
        <f>+H32+H33</f>
        <v>0</v>
      </c>
      <c r="I34" s="1468" t="s">
        <v>112</v>
      </c>
      <c r="J34" s="1469" t="s">
        <v>354</v>
      </c>
      <c r="K34" s="49"/>
    </row>
    <row r="35" spans="2:12" ht="15">
      <c r="B35" s="8" t="s">
        <v>676</v>
      </c>
      <c r="C35" s="49"/>
      <c r="D35" s="49"/>
      <c r="E35" s="49"/>
      <c r="F35" s="49"/>
      <c r="G35" s="49"/>
      <c r="H35" s="1470"/>
      <c r="I35" s="1470"/>
      <c r="J35" s="1471" t="s">
        <v>113</v>
      </c>
      <c r="K35" s="49"/>
      <c r="L35" s="60"/>
    </row>
    <row r="36" spans="3:14" ht="15">
      <c r="C36" s="49"/>
      <c r="D36" s="49"/>
      <c r="E36" s="49"/>
      <c r="F36" s="49"/>
      <c r="G36" s="49"/>
      <c r="H36" s="1470"/>
      <c r="I36" s="1470"/>
      <c r="J36" s="1470"/>
      <c r="K36" s="49"/>
      <c r="L36" s="60"/>
      <c r="M36" s="49"/>
      <c r="N36" s="49"/>
    </row>
    <row r="38" ht="12.75">
      <c r="B38" s="51"/>
    </row>
    <row r="39" spans="3:14" ht="18">
      <c r="C39" s="4"/>
      <c r="D39" s="4"/>
      <c r="E39" s="51"/>
      <c r="F39" s="12"/>
      <c r="G39" s="51"/>
      <c r="H39" s="1472"/>
      <c r="I39" s="1472"/>
      <c r="J39" s="1473"/>
      <c r="K39" s="51"/>
      <c r="L39" s="51"/>
      <c r="M39" s="51"/>
      <c r="N39" s="51"/>
    </row>
    <row r="40" ht="12.75">
      <c r="E40"/>
    </row>
    <row r="41" ht="12.75">
      <c r="E41"/>
    </row>
  </sheetData>
  <sheetProtection/>
  <mergeCells count="1">
    <mergeCell ref="H9:J9"/>
  </mergeCells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3">
      <selection activeCell="H17" sqref="H17"/>
    </sheetView>
  </sheetViews>
  <sheetFormatPr defaultColWidth="11.421875" defaultRowHeight="12.75"/>
  <cols>
    <col min="1" max="1" width="13.85156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8.57421875" style="0" customWidth="1"/>
    <col min="8" max="8" width="19.421875" style="1431" customWidth="1"/>
    <col min="9" max="9" width="15.7109375" style="1431" customWidth="1"/>
    <col min="10" max="10" width="14.28125" style="1432" customWidth="1"/>
    <col min="11" max="11" width="16.8515625" style="0" customWidth="1"/>
    <col min="12" max="12" width="19.00390625" style="0" customWidth="1"/>
    <col min="13" max="13" width="13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429"/>
      <c r="I1" s="1429"/>
      <c r="J1" s="1429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429"/>
      <c r="I2" s="1429"/>
      <c r="J2" s="1429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429"/>
      <c r="I3" s="1429"/>
      <c r="J3" s="1429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429"/>
      <c r="I4" s="1429"/>
      <c r="J4" s="1430"/>
      <c r="K4" s="1"/>
      <c r="L4" s="1"/>
      <c r="M4" s="1"/>
      <c r="N4" s="1"/>
    </row>
    <row r="5" spans="2:14" ht="15.75">
      <c r="B5" s="1"/>
      <c r="C5" s="1"/>
      <c r="D5" s="1"/>
      <c r="E5" s="1"/>
      <c r="F5" s="1"/>
      <c r="G5" s="1"/>
      <c r="H5" s="1429"/>
      <c r="I5" s="1429"/>
      <c r="J5" s="1430"/>
      <c r="K5" s="7" t="s">
        <v>502</v>
      </c>
      <c r="L5" s="1"/>
      <c r="M5" s="1"/>
      <c r="N5" s="1"/>
    </row>
    <row r="6" spans="5:12" ht="15.75">
      <c r="E6"/>
      <c r="K6" s="7" t="s">
        <v>91</v>
      </c>
      <c r="L6" s="6" t="s">
        <v>217</v>
      </c>
    </row>
    <row r="7" spans="5:12" ht="15.75">
      <c r="E7"/>
      <c r="K7" s="7" t="s">
        <v>503</v>
      </c>
      <c r="L7" s="6"/>
    </row>
    <row r="8" spans="5:12" ht="15.75">
      <c r="E8"/>
      <c r="K8" s="7"/>
      <c r="L8" s="6"/>
    </row>
    <row r="9" spans="2:14" s="8" customFormat="1" ht="18">
      <c r="B9" s="9"/>
      <c r="C9" s="11"/>
      <c r="D9" s="11"/>
      <c r="E9" s="9"/>
      <c r="F9" s="12"/>
      <c r="G9" s="9"/>
      <c r="H9" s="1433"/>
      <c r="I9" s="1433"/>
      <c r="J9" s="1434"/>
      <c r="K9" s="9"/>
      <c r="L9" s="9"/>
      <c r="M9" s="9"/>
      <c r="N9" s="9"/>
    </row>
    <row r="10" spans="1:14" ht="19.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1435" t="s">
        <v>175</v>
      </c>
      <c r="I10" s="1435"/>
      <c r="J10" s="1436"/>
      <c r="K10" s="370" t="s">
        <v>96</v>
      </c>
      <c r="L10" s="371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437" t="s">
        <v>98</v>
      </c>
      <c r="I11" s="1437" t="s">
        <v>99</v>
      </c>
      <c r="J11" s="1438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f aca="true" t="shared" si="0" ref="D12:D20">B12+C12</f>
        <v>0</v>
      </c>
      <c r="E12" s="27">
        <v>0</v>
      </c>
      <c r="F12" s="27">
        <v>0</v>
      </c>
      <c r="G12" s="27">
        <f>+E12+F12</f>
        <v>0</v>
      </c>
      <c r="H12" s="1439">
        <f aca="true" t="shared" si="1" ref="H12:I18">B12-E12</f>
        <v>0</v>
      </c>
      <c r="I12" s="1439">
        <f t="shared" si="1"/>
        <v>0</v>
      </c>
      <c r="J12" s="1440">
        <f aca="true" t="shared" si="2" ref="J12:J17">H12+I12</f>
        <v>0</v>
      </c>
      <c r="K12" s="29"/>
      <c r="L12" s="29"/>
      <c r="M12" s="34"/>
      <c r="N12" s="214"/>
    </row>
    <row r="13" spans="1:14" s="32" customFormat="1" ht="19.5" customHeight="1">
      <c r="A13" s="221" t="s">
        <v>104</v>
      </c>
      <c r="B13" s="27">
        <v>0</v>
      </c>
      <c r="C13" s="27"/>
      <c r="D13" s="27">
        <f t="shared" si="0"/>
        <v>0</v>
      </c>
      <c r="E13" s="27">
        <v>0</v>
      </c>
      <c r="F13" s="27"/>
      <c r="G13" s="27">
        <f aca="true" t="shared" si="3" ref="G13:G28">E13+F13</f>
        <v>0</v>
      </c>
      <c r="H13" s="1439">
        <f t="shared" si="1"/>
        <v>0</v>
      </c>
      <c r="I13" s="1439">
        <f t="shared" si="1"/>
        <v>0</v>
      </c>
      <c r="J13" s="1440">
        <f t="shared" si="2"/>
        <v>0</v>
      </c>
      <c r="K13" s="29"/>
      <c r="L13" s="29"/>
      <c r="M13" s="34"/>
      <c r="N13" s="214"/>
    </row>
    <row r="14" spans="1:14" s="32" customFormat="1" ht="19.5" customHeight="1">
      <c r="A14" s="221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1439">
        <f t="shared" si="1"/>
        <v>0</v>
      </c>
      <c r="I14" s="1439">
        <f t="shared" si="1"/>
        <v>0</v>
      </c>
      <c r="J14" s="1440">
        <f t="shared" si="2"/>
        <v>0</v>
      </c>
      <c r="K14" s="29"/>
      <c r="L14" s="29"/>
      <c r="M14" s="34"/>
      <c r="N14" s="214"/>
    </row>
    <row r="15" spans="1:14" s="32" customFormat="1" ht="19.5" customHeight="1">
      <c r="A15" s="221">
        <v>1.998</v>
      </c>
      <c r="B15" s="27">
        <v>0</v>
      </c>
      <c r="C15" s="27">
        <v>1347000</v>
      </c>
      <c r="D15" s="27">
        <f t="shared" si="0"/>
        <v>1347000</v>
      </c>
      <c r="E15" s="27">
        <v>0</v>
      </c>
      <c r="F15" s="27">
        <v>913316</v>
      </c>
      <c r="G15" s="27">
        <f>+E15+F15</f>
        <v>913316</v>
      </c>
      <c r="H15" s="1439">
        <f t="shared" si="1"/>
        <v>0</v>
      </c>
      <c r="I15" s="1439">
        <f t="shared" si="1"/>
        <v>433684</v>
      </c>
      <c r="J15" s="1440">
        <f>H15+I15</f>
        <v>433684</v>
      </c>
      <c r="K15" s="29"/>
      <c r="L15" s="29"/>
      <c r="M15" s="34" t="s">
        <v>508</v>
      </c>
      <c r="N15" s="214">
        <v>38988</v>
      </c>
    </row>
    <row r="16" spans="1:14" s="32" customFormat="1" ht="19.5" customHeight="1">
      <c r="A16" s="221">
        <v>1.999</v>
      </c>
      <c r="B16" s="27">
        <v>0</v>
      </c>
      <c r="C16" s="27">
        <v>1595000</v>
      </c>
      <c r="D16" s="27">
        <f t="shared" si="0"/>
        <v>1595000</v>
      </c>
      <c r="E16" s="27">
        <v>0</v>
      </c>
      <c r="F16" s="27">
        <v>1354871</v>
      </c>
      <c r="G16" s="27">
        <f>+E16+F16</f>
        <v>1354871</v>
      </c>
      <c r="H16" s="1439">
        <f t="shared" si="1"/>
        <v>0</v>
      </c>
      <c r="I16" s="1439">
        <f t="shared" si="1"/>
        <v>240129</v>
      </c>
      <c r="J16" s="1440">
        <f>H16+I16</f>
        <v>240129</v>
      </c>
      <c r="K16" s="29">
        <v>115830</v>
      </c>
      <c r="L16" s="29"/>
      <c r="M16" s="34" t="s">
        <v>509</v>
      </c>
      <c r="N16" s="214">
        <v>38988</v>
      </c>
    </row>
    <row r="17" spans="1:14" ht="19.5" customHeight="1">
      <c r="A17" s="203" t="s">
        <v>106</v>
      </c>
      <c r="B17" s="27">
        <v>0</v>
      </c>
      <c r="C17" s="27">
        <v>1450000</v>
      </c>
      <c r="D17" s="27">
        <f t="shared" si="0"/>
        <v>1450000</v>
      </c>
      <c r="E17" s="27">
        <v>0</v>
      </c>
      <c r="F17" s="27">
        <v>1943040</v>
      </c>
      <c r="G17" s="27">
        <f t="shared" si="3"/>
        <v>1943040</v>
      </c>
      <c r="H17" s="1439">
        <f t="shared" si="1"/>
        <v>0</v>
      </c>
      <c r="I17" s="1439">
        <f t="shared" si="1"/>
        <v>-493040</v>
      </c>
      <c r="J17" s="1440">
        <f t="shared" si="2"/>
        <v>-493040</v>
      </c>
      <c r="K17" s="29"/>
      <c r="L17" s="29"/>
      <c r="M17" s="34" t="s">
        <v>510</v>
      </c>
      <c r="N17" s="214">
        <v>38988</v>
      </c>
    </row>
    <row r="18" spans="1:14" ht="19.5" customHeight="1">
      <c r="A18" s="203" t="s">
        <v>107</v>
      </c>
      <c r="B18" s="27">
        <v>0</v>
      </c>
      <c r="C18" s="27">
        <v>1809000</v>
      </c>
      <c r="D18" s="27">
        <f t="shared" si="0"/>
        <v>1809000</v>
      </c>
      <c r="E18" s="27">
        <v>0</v>
      </c>
      <c r="F18" s="27">
        <v>1907097</v>
      </c>
      <c r="G18" s="27">
        <f t="shared" si="3"/>
        <v>1907097</v>
      </c>
      <c r="H18" s="1439">
        <f t="shared" si="1"/>
        <v>0</v>
      </c>
      <c r="I18" s="1439">
        <f t="shared" si="1"/>
        <v>-98097</v>
      </c>
      <c r="J18" s="1440">
        <f>H18+I18</f>
        <v>-98097</v>
      </c>
      <c r="K18" s="29"/>
      <c r="L18" s="29"/>
      <c r="M18" s="34" t="s">
        <v>511</v>
      </c>
      <c r="N18" s="214">
        <v>38988</v>
      </c>
    </row>
    <row r="19" spans="1:14" ht="19.5" customHeight="1">
      <c r="A19" s="275" t="s">
        <v>108</v>
      </c>
      <c r="B19" s="38">
        <f>SUM(B12:B18)</f>
        <v>0</v>
      </c>
      <c r="C19" s="38">
        <f aca="true" t="shared" si="4" ref="C19:J19">SUM(C12:C18)</f>
        <v>6201000</v>
      </c>
      <c r="D19" s="38">
        <f t="shared" si="4"/>
        <v>6201000</v>
      </c>
      <c r="E19" s="38">
        <f t="shared" si="4"/>
        <v>0</v>
      </c>
      <c r="F19" s="38">
        <f t="shared" si="4"/>
        <v>6118324</v>
      </c>
      <c r="G19" s="38">
        <f t="shared" si="4"/>
        <v>6118324</v>
      </c>
      <c r="H19" s="1441">
        <f t="shared" si="4"/>
        <v>0</v>
      </c>
      <c r="I19" s="1441">
        <f t="shared" si="4"/>
        <v>82676</v>
      </c>
      <c r="J19" s="1442">
        <f t="shared" si="4"/>
        <v>82676</v>
      </c>
      <c r="K19" s="38">
        <f>SUM(K12:K18)</f>
        <v>115830</v>
      </c>
      <c r="L19" s="38">
        <f>SUM(L12:L18)</f>
        <v>0</v>
      </c>
      <c r="M19" s="34"/>
      <c r="N19" s="214"/>
    </row>
    <row r="20" spans="1:14" ht="19.5" customHeight="1">
      <c r="A20" s="203" t="s">
        <v>109</v>
      </c>
      <c r="B20" s="27">
        <v>0</v>
      </c>
      <c r="C20" s="27">
        <v>1759000</v>
      </c>
      <c r="D20" s="27">
        <f t="shared" si="0"/>
        <v>1759000</v>
      </c>
      <c r="E20" s="27">
        <v>0</v>
      </c>
      <c r="F20" s="27">
        <v>1709203</v>
      </c>
      <c r="G20" s="27">
        <f t="shared" si="3"/>
        <v>1709203</v>
      </c>
      <c r="H20" s="1439">
        <f aca="true" t="shared" si="5" ref="H20:H28">B20-E20</f>
        <v>0</v>
      </c>
      <c r="I20" s="1439">
        <f aca="true" t="shared" si="6" ref="I20:I28">C20-F20</f>
        <v>49797</v>
      </c>
      <c r="J20" s="1440">
        <f>H20+I20</f>
        <v>49797</v>
      </c>
      <c r="K20" s="29"/>
      <c r="L20" s="38"/>
      <c r="M20" s="34" t="s">
        <v>512</v>
      </c>
      <c r="N20" s="214">
        <v>38988</v>
      </c>
    </row>
    <row r="21" spans="1:14" ht="19.5" customHeight="1">
      <c r="A21" s="203" t="s">
        <v>110</v>
      </c>
      <c r="B21" s="27">
        <v>0</v>
      </c>
      <c r="C21" s="27">
        <v>1759000</v>
      </c>
      <c r="D21" s="27">
        <f aca="true" t="shared" si="7" ref="D21:D28">B21+C21</f>
        <v>1759000</v>
      </c>
      <c r="E21" s="27">
        <v>0</v>
      </c>
      <c r="F21" s="27">
        <v>1705069</v>
      </c>
      <c r="G21" s="27">
        <f t="shared" si="3"/>
        <v>1705069</v>
      </c>
      <c r="H21" s="1440">
        <f t="shared" si="5"/>
        <v>0</v>
      </c>
      <c r="I21" s="1439">
        <f t="shared" si="6"/>
        <v>53931</v>
      </c>
      <c r="J21" s="1440">
        <f>H21+I21</f>
        <v>53931</v>
      </c>
      <c r="K21" s="29"/>
      <c r="L21" s="29"/>
      <c r="M21" s="34" t="s">
        <v>513</v>
      </c>
      <c r="N21" s="214">
        <v>38988</v>
      </c>
    </row>
    <row r="22" spans="1:14" ht="19.5" customHeight="1">
      <c r="A22" s="203" t="s">
        <v>140</v>
      </c>
      <c r="B22" s="27">
        <v>0</v>
      </c>
      <c r="C22" s="27">
        <v>0</v>
      </c>
      <c r="D22" s="27">
        <f t="shared" si="7"/>
        <v>0</v>
      </c>
      <c r="E22" s="27">
        <v>0</v>
      </c>
      <c r="F22" s="27">
        <v>0</v>
      </c>
      <c r="G22" s="27">
        <f>E22+F22</f>
        <v>0</v>
      </c>
      <c r="H22" s="1440">
        <f t="shared" si="5"/>
        <v>0</v>
      </c>
      <c r="I22" s="1439">
        <f t="shared" si="6"/>
        <v>0</v>
      </c>
      <c r="J22" s="1440">
        <f aca="true" t="shared" si="8" ref="J22:J28">H22+I22</f>
        <v>0</v>
      </c>
      <c r="K22" s="29"/>
      <c r="L22" s="29"/>
      <c r="M22" s="34" t="s">
        <v>514</v>
      </c>
      <c r="N22" s="214">
        <v>38988</v>
      </c>
    </row>
    <row r="23" spans="1:14" ht="19.5" customHeight="1">
      <c r="A23" s="203" t="s">
        <v>141</v>
      </c>
      <c r="B23" s="27">
        <v>0</v>
      </c>
      <c r="C23" s="27">
        <v>0</v>
      </c>
      <c r="D23" s="27">
        <f t="shared" si="7"/>
        <v>0</v>
      </c>
      <c r="E23" s="27">
        <v>0</v>
      </c>
      <c r="F23" s="27">
        <v>0</v>
      </c>
      <c r="G23" s="27">
        <f t="shared" si="3"/>
        <v>0</v>
      </c>
      <c r="H23" s="1439">
        <f t="shared" si="5"/>
        <v>0</v>
      </c>
      <c r="I23" s="1439">
        <f t="shared" si="6"/>
        <v>0</v>
      </c>
      <c r="J23" s="1440">
        <f t="shared" si="8"/>
        <v>0</v>
      </c>
      <c r="K23" s="29"/>
      <c r="L23" s="29"/>
      <c r="M23" s="34" t="s">
        <v>515</v>
      </c>
      <c r="N23" s="214">
        <v>38988</v>
      </c>
    </row>
    <row r="24" spans="1:14" ht="19.5" customHeight="1">
      <c r="A24" s="203" t="s">
        <v>348</v>
      </c>
      <c r="B24" s="27">
        <v>0</v>
      </c>
      <c r="C24" s="27">
        <v>0</v>
      </c>
      <c r="D24" s="27">
        <f t="shared" si="7"/>
        <v>0</v>
      </c>
      <c r="E24" s="27">
        <v>0</v>
      </c>
      <c r="F24" s="27">
        <v>0</v>
      </c>
      <c r="G24" s="27">
        <f t="shared" si="3"/>
        <v>0</v>
      </c>
      <c r="H24" s="1440">
        <f t="shared" si="5"/>
        <v>0</v>
      </c>
      <c r="I24" s="1439">
        <f t="shared" si="6"/>
        <v>0</v>
      </c>
      <c r="J24" s="1440">
        <f t="shared" si="8"/>
        <v>0</v>
      </c>
      <c r="K24" s="29"/>
      <c r="L24" s="29"/>
      <c r="M24" s="34"/>
      <c r="N24" s="214"/>
    </row>
    <row r="25" spans="1:14" ht="19.5" customHeight="1">
      <c r="A25" s="203" t="s">
        <v>356</v>
      </c>
      <c r="B25" s="27">
        <v>0</v>
      </c>
      <c r="C25" s="27">
        <v>0</v>
      </c>
      <c r="D25" s="27">
        <f t="shared" si="7"/>
        <v>0</v>
      </c>
      <c r="E25" s="27">
        <v>0</v>
      </c>
      <c r="F25" s="27">
        <v>0</v>
      </c>
      <c r="G25" s="27">
        <f t="shared" si="3"/>
        <v>0</v>
      </c>
      <c r="H25" s="1440">
        <f t="shared" si="5"/>
        <v>0</v>
      </c>
      <c r="I25" s="1439">
        <f t="shared" si="6"/>
        <v>0</v>
      </c>
      <c r="J25" s="1440">
        <f t="shared" si="8"/>
        <v>0</v>
      </c>
      <c r="K25" s="29"/>
      <c r="L25" s="29"/>
      <c r="M25" s="34"/>
      <c r="N25" s="214"/>
    </row>
    <row r="26" spans="1:14" ht="19.5" customHeight="1">
      <c r="A26" s="203" t="s">
        <v>357</v>
      </c>
      <c r="B26" s="27">
        <v>0</v>
      </c>
      <c r="C26" s="27">
        <v>1334341</v>
      </c>
      <c r="D26" s="27">
        <f t="shared" si="7"/>
        <v>1334341</v>
      </c>
      <c r="E26" s="27">
        <v>0</v>
      </c>
      <c r="F26" s="27">
        <v>0</v>
      </c>
      <c r="G26" s="27">
        <f t="shared" si="3"/>
        <v>0</v>
      </c>
      <c r="H26" s="1439">
        <f t="shared" si="5"/>
        <v>0</v>
      </c>
      <c r="I26" s="1439">
        <f t="shared" si="6"/>
        <v>1334341</v>
      </c>
      <c r="J26" s="1440">
        <f t="shared" si="8"/>
        <v>1334341</v>
      </c>
      <c r="K26" s="29"/>
      <c r="L26" s="29"/>
      <c r="M26" s="34"/>
      <c r="N26" s="214"/>
    </row>
    <row r="27" spans="1:14" ht="19.5" customHeight="1">
      <c r="A27" s="203" t="s">
        <v>384</v>
      </c>
      <c r="B27" s="27">
        <v>4258884</v>
      </c>
      <c r="C27" s="27">
        <v>0</v>
      </c>
      <c r="D27" s="27">
        <f t="shared" si="7"/>
        <v>4258884</v>
      </c>
      <c r="E27" s="27">
        <v>3776887</v>
      </c>
      <c r="F27" s="27">
        <v>0</v>
      </c>
      <c r="G27" s="27">
        <f t="shared" si="3"/>
        <v>3776887</v>
      </c>
      <c r="H27" s="1439">
        <f t="shared" si="5"/>
        <v>481997</v>
      </c>
      <c r="I27" s="1439">
        <f t="shared" si="6"/>
        <v>0</v>
      </c>
      <c r="J27" s="1440">
        <f t="shared" si="8"/>
        <v>481997</v>
      </c>
      <c r="K27" s="29"/>
      <c r="L27" s="29"/>
      <c r="M27" s="34" t="s">
        <v>762</v>
      </c>
      <c r="N27" s="214">
        <v>40731</v>
      </c>
    </row>
    <row r="28" spans="1:14" ht="29.25" customHeight="1">
      <c r="A28" s="203" t="s">
        <v>606</v>
      </c>
      <c r="B28" s="27">
        <v>5359801</v>
      </c>
      <c r="C28" s="27"/>
      <c r="D28" s="27">
        <f t="shared" si="7"/>
        <v>5359801</v>
      </c>
      <c r="E28" s="27">
        <v>5359801</v>
      </c>
      <c r="F28" s="27"/>
      <c r="G28" s="27">
        <f t="shared" si="3"/>
        <v>5359801</v>
      </c>
      <c r="H28" s="1439">
        <f t="shared" si="5"/>
        <v>0</v>
      </c>
      <c r="I28" s="1439">
        <f t="shared" si="6"/>
        <v>0</v>
      </c>
      <c r="J28" s="1440">
        <f t="shared" si="8"/>
        <v>0</v>
      </c>
      <c r="K28" s="29">
        <v>296748</v>
      </c>
      <c r="L28" s="29"/>
      <c r="M28" s="1755" t="s">
        <v>763</v>
      </c>
      <c r="N28" s="2404"/>
    </row>
    <row r="29" spans="1:14" ht="29.25" customHeight="1">
      <c r="A29" s="274" t="s">
        <v>979</v>
      </c>
      <c r="B29" s="38">
        <f>SUM(B20:B28)</f>
        <v>9618685</v>
      </c>
      <c r="C29" s="38">
        <f aca="true" t="shared" si="9" ref="C29:J29">SUM(C20:C28)</f>
        <v>4852341</v>
      </c>
      <c r="D29" s="38">
        <f t="shared" si="9"/>
        <v>14471026</v>
      </c>
      <c r="E29" s="38">
        <f t="shared" si="9"/>
        <v>9136688</v>
      </c>
      <c r="F29" s="38">
        <f t="shared" si="9"/>
        <v>3414272</v>
      </c>
      <c r="G29" s="38">
        <f t="shared" si="9"/>
        <v>12550960</v>
      </c>
      <c r="H29" s="1441">
        <f t="shared" si="9"/>
        <v>481997</v>
      </c>
      <c r="I29" s="1441">
        <f t="shared" si="9"/>
        <v>1438069</v>
      </c>
      <c r="J29" s="1441">
        <f t="shared" si="9"/>
        <v>1920066</v>
      </c>
      <c r="K29" s="29"/>
      <c r="L29" s="29"/>
      <c r="M29" s="860"/>
      <c r="N29" s="861"/>
    </row>
    <row r="30" spans="1:14" ht="20.25" customHeight="1">
      <c r="A30" s="367" t="s">
        <v>100</v>
      </c>
      <c r="B30" s="38">
        <f aca="true" t="shared" si="10" ref="B30:L30">SUM(B19:B28)</f>
        <v>9618685</v>
      </c>
      <c r="C30" s="38">
        <f t="shared" si="10"/>
        <v>11053341</v>
      </c>
      <c r="D30" s="38">
        <f t="shared" si="10"/>
        <v>20672026</v>
      </c>
      <c r="E30" s="38">
        <f t="shared" si="10"/>
        <v>9136688</v>
      </c>
      <c r="F30" s="38">
        <f t="shared" si="10"/>
        <v>9532596</v>
      </c>
      <c r="G30" s="38">
        <f t="shared" si="10"/>
        <v>18669284</v>
      </c>
      <c r="H30" s="1441">
        <f t="shared" si="10"/>
        <v>481997</v>
      </c>
      <c r="I30" s="1441">
        <f t="shared" si="10"/>
        <v>1520745</v>
      </c>
      <c r="J30" s="1441">
        <f t="shared" si="10"/>
        <v>2002742</v>
      </c>
      <c r="K30" s="38">
        <f t="shared" si="10"/>
        <v>412578</v>
      </c>
      <c r="L30" s="38">
        <f t="shared" si="10"/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443"/>
      <c r="I31" s="1443"/>
      <c r="J31" s="1444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443"/>
      <c r="I32" s="1443"/>
      <c r="J32" s="1444"/>
      <c r="K32" s="46"/>
      <c r="L32" s="46"/>
      <c r="M32" s="46"/>
      <c r="N32" s="46"/>
    </row>
    <row r="33" spans="1:14" ht="15">
      <c r="A33" s="45"/>
      <c r="B33" s="46" t="s">
        <v>759</v>
      </c>
      <c r="C33" s="46"/>
      <c r="D33" s="46"/>
      <c r="E33" s="46"/>
      <c r="F33" s="46"/>
      <c r="G33" s="46"/>
      <c r="H33" s="1443"/>
      <c r="I33" s="1443"/>
      <c r="J33" s="1444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443"/>
      <c r="I34" s="1443"/>
      <c r="J34" s="1444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443"/>
      <c r="I35" s="1443"/>
      <c r="J35" s="1444"/>
      <c r="K35" s="46"/>
      <c r="L35" s="46"/>
      <c r="M35" s="46"/>
      <c r="N35" s="46"/>
    </row>
    <row r="36" spans="2:11" ht="15">
      <c r="B36" s="66" t="s">
        <v>111</v>
      </c>
      <c r="C36" s="47" t="s">
        <v>698</v>
      </c>
      <c r="D36" s="47"/>
      <c r="E36" s="48"/>
      <c r="F36" s="48"/>
      <c r="G36" s="69"/>
      <c r="H36" s="1445"/>
      <c r="I36" s="1446" t="s">
        <v>112</v>
      </c>
      <c r="J36" s="1431"/>
      <c r="K36" s="64" t="s">
        <v>354</v>
      </c>
    </row>
    <row r="37" spans="2:11" ht="15" customHeight="1">
      <c r="B37" s="8" t="s">
        <v>760</v>
      </c>
      <c r="C37" s="49"/>
      <c r="D37" s="49"/>
      <c r="E37" s="49"/>
      <c r="F37" s="49"/>
      <c r="G37" s="49"/>
      <c r="H37" s="1447"/>
      <c r="I37" s="1447"/>
      <c r="J37" s="1431"/>
      <c r="K37" s="117" t="s">
        <v>113</v>
      </c>
    </row>
    <row r="38" spans="2:14" ht="15">
      <c r="B38" t="s">
        <v>761</v>
      </c>
      <c r="C38" s="49"/>
      <c r="D38" s="49"/>
      <c r="E38" s="49"/>
      <c r="F38" s="49"/>
      <c r="G38" s="49"/>
      <c r="H38" s="1447"/>
      <c r="I38" s="1447"/>
      <c r="J38" s="1447"/>
      <c r="K38" s="49"/>
      <c r="L38" s="60"/>
      <c r="M38" s="49"/>
      <c r="N38" s="49"/>
    </row>
    <row r="41" spans="3:14" ht="18">
      <c r="C41" s="4"/>
      <c r="D41" s="4"/>
      <c r="E41" s="51"/>
      <c r="F41" s="12"/>
      <c r="G41" s="51"/>
      <c r="H41" s="1448"/>
      <c r="I41" s="1448"/>
      <c r="J41" s="1449"/>
      <c r="K41" s="51"/>
      <c r="L41" s="51"/>
      <c r="M41" s="51"/>
      <c r="N41" s="51"/>
    </row>
    <row r="42" spans="2:5" ht="12.75">
      <c r="B42" s="51"/>
      <c r="E42"/>
    </row>
    <row r="43" ht="12.75">
      <c r="E43"/>
    </row>
  </sheetData>
  <sheetProtection/>
  <mergeCells count="1">
    <mergeCell ref="M28:N28"/>
  </mergeCells>
  <printOptions horizontalCentered="1"/>
  <pageMargins left="0.35433070866141736" right="0.75" top="0.7874015748031497" bottom="1" header="0" footer="0"/>
  <pageSetup horizontalDpi="600" verticalDpi="600" orientation="landscape" paperSize="14" scale="6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4" width="14.28125" style="0" customWidth="1"/>
    <col min="5" max="5" width="16.28125" style="0" customWidth="1"/>
    <col min="6" max="6" width="15.00390625" style="50" customWidth="1"/>
    <col min="7" max="8" width="16.00390625" style="0" customWidth="1"/>
    <col min="9" max="9" width="14.57421875" style="0" customWidth="1"/>
    <col min="10" max="10" width="15.8515625" style="0" customWidth="1"/>
    <col min="11" max="12" width="15.7109375" style="0" customWidth="1"/>
    <col min="13" max="13" width="14.28125" style="53" customWidth="1"/>
    <col min="14" max="14" width="13.7109375" style="0" customWidth="1"/>
    <col min="15" max="15" width="15.140625" style="0" customWidth="1"/>
    <col min="16" max="16" width="15.57421875" style="0" customWidth="1"/>
    <col min="17" max="17" width="14.00390625" style="0" customWidth="1"/>
  </cols>
  <sheetData>
    <row r="1" spans="1:17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52"/>
      <c r="N1" s="1"/>
      <c r="O1" s="1"/>
      <c r="P1" s="1"/>
      <c r="Q1" s="1"/>
    </row>
    <row r="2" spans="1:17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52"/>
      <c r="N2" s="1"/>
      <c r="O2" s="1"/>
      <c r="P2" s="1"/>
      <c r="Q2" s="1"/>
    </row>
    <row r="3" spans="1:17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52"/>
      <c r="N3" s="1"/>
      <c r="O3" s="1"/>
      <c r="P3" s="1"/>
      <c r="Q3" s="1"/>
    </row>
    <row r="4" spans="2:17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/>
      <c r="N4" s="1"/>
      <c r="O4" s="1"/>
      <c r="P4" s="1"/>
      <c r="Q4" s="1"/>
    </row>
    <row r="5" ht="12.75">
      <c r="F5"/>
    </row>
    <row r="6" spans="6:15" ht="15.75">
      <c r="F6"/>
      <c r="N6" s="5" t="s">
        <v>89</v>
      </c>
      <c r="O6" s="6" t="s">
        <v>127</v>
      </c>
    </row>
    <row r="7" spans="6:15" ht="15.75">
      <c r="F7"/>
      <c r="N7" s="7" t="s">
        <v>90</v>
      </c>
      <c r="O7" s="6" t="s">
        <v>128</v>
      </c>
    </row>
    <row r="8" spans="6:15" ht="15.75">
      <c r="F8"/>
      <c r="N8" s="7" t="s">
        <v>91</v>
      </c>
      <c r="O8" s="6" t="s">
        <v>129</v>
      </c>
    </row>
    <row r="9" spans="2:17" s="8" customFormat="1" ht="18.75" thickBot="1">
      <c r="B9" s="9"/>
      <c r="C9" s="10"/>
      <c r="D9" s="11"/>
      <c r="E9" s="11"/>
      <c r="F9" s="9"/>
      <c r="G9" s="12"/>
      <c r="H9" s="12"/>
      <c r="I9" s="9"/>
      <c r="J9" s="9"/>
      <c r="K9" s="9"/>
      <c r="L9" s="9"/>
      <c r="M9" s="54"/>
      <c r="N9" s="9"/>
      <c r="O9" s="9"/>
      <c r="P9" s="9"/>
      <c r="Q9" s="9"/>
    </row>
    <row r="10" spans="1:17" ht="19.5" customHeight="1" thickBot="1">
      <c r="A10" s="13" t="s">
        <v>92</v>
      </c>
      <c r="B10" s="14" t="s">
        <v>93</v>
      </c>
      <c r="C10" s="15"/>
      <c r="D10" s="15"/>
      <c r="E10" s="16"/>
      <c r="F10" s="14" t="s">
        <v>94</v>
      </c>
      <c r="G10" s="15"/>
      <c r="H10" s="15"/>
      <c r="I10" s="16"/>
      <c r="J10" s="14" t="s">
        <v>95</v>
      </c>
      <c r="K10" s="15"/>
      <c r="L10" s="15"/>
      <c r="M10" s="55"/>
      <c r="N10" s="17" t="s">
        <v>96</v>
      </c>
      <c r="O10" s="18"/>
      <c r="P10" s="19" t="s">
        <v>97</v>
      </c>
      <c r="Q10" s="20"/>
    </row>
    <row r="11" spans="1:17" ht="19.5" customHeight="1" thickBot="1">
      <c r="A11" s="21"/>
      <c r="B11" s="22" t="s">
        <v>98</v>
      </c>
      <c r="C11" s="23" t="s">
        <v>99</v>
      </c>
      <c r="D11" s="116"/>
      <c r="E11" s="24" t="s">
        <v>100</v>
      </c>
      <c r="F11" s="22" t="s">
        <v>98</v>
      </c>
      <c r="G11" s="23" t="s">
        <v>99</v>
      </c>
      <c r="H11" s="116"/>
      <c r="I11" s="24" t="s">
        <v>100</v>
      </c>
      <c r="J11" s="22" t="s">
        <v>98</v>
      </c>
      <c r="K11" s="23" t="s">
        <v>99</v>
      </c>
      <c r="L11" s="116"/>
      <c r="M11" s="56" t="s">
        <v>100</v>
      </c>
      <c r="N11" s="25" t="s">
        <v>98</v>
      </c>
      <c r="O11" s="25" t="s">
        <v>99</v>
      </c>
      <c r="P11" s="25" t="s">
        <v>101</v>
      </c>
      <c r="Q11" s="24" t="s">
        <v>102</v>
      </c>
    </row>
    <row r="12" spans="1:17" s="32" customFormat="1" ht="19.5" customHeight="1">
      <c r="A12" s="26" t="s">
        <v>103</v>
      </c>
      <c r="B12" s="27">
        <v>0</v>
      </c>
      <c r="C12" s="27">
        <v>0</v>
      </c>
      <c r="D12" s="27"/>
      <c r="E12" s="27">
        <f>B12+C12</f>
        <v>0</v>
      </c>
      <c r="F12" s="27">
        <v>0</v>
      </c>
      <c r="G12" s="27">
        <v>0</v>
      </c>
      <c r="H12" s="27"/>
      <c r="I12" s="27">
        <f>+F12+G12</f>
        <v>0</v>
      </c>
      <c r="J12" s="28">
        <f aca="true" t="shared" si="0" ref="J12:K18">B12-F12</f>
        <v>0</v>
      </c>
      <c r="K12" s="28">
        <f t="shared" si="0"/>
        <v>0</v>
      </c>
      <c r="L12" s="28"/>
      <c r="M12" s="39">
        <f aca="true" t="shared" si="1" ref="M12:M17">J12+K12</f>
        <v>0</v>
      </c>
      <c r="N12" s="29"/>
      <c r="O12" s="29"/>
      <c r="P12" s="30"/>
      <c r="Q12" s="31"/>
    </row>
    <row r="13" spans="1:17" s="32" customFormat="1" ht="19.5" customHeight="1">
      <c r="A13" s="33" t="s">
        <v>104</v>
      </c>
      <c r="B13" s="27">
        <v>0</v>
      </c>
      <c r="C13" s="27">
        <v>0</v>
      </c>
      <c r="D13" s="27"/>
      <c r="E13" s="27">
        <f>B13+C13</f>
        <v>0</v>
      </c>
      <c r="F13" s="27">
        <v>0</v>
      </c>
      <c r="G13" s="27">
        <v>0</v>
      </c>
      <c r="H13" s="27"/>
      <c r="I13" s="27">
        <f>F13+G13</f>
        <v>0</v>
      </c>
      <c r="J13" s="28">
        <f t="shared" si="0"/>
        <v>0</v>
      </c>
      <c r="K13" s="28">
        <f t="shared" si="0"/>
        <v>0</v>
      </c>
      <c r="L13" s="28"/>
      <c r="M13" s="39">
        <f t="shared" si="1"/>
        <v>0</v>
      </c>
      <c r="N13" s="29"/>
      <c r="O13" s="29"/>
      <c r="P13" s="34"/>
      <c r="Q13" s="31"/>
    </row>
    <row r="14" spans="1:17" s="32" customFormat="1" ht="19.5" customHeight="1">
      <c r="A14" s="33" t="s">
        <v>105</v>
      </c>
      <c r="B14" s="27">
        <v>0</v>
      </c>
      <c r="C14" s="27">
        <v>0</v>
      </c>
      <c r="D14" s="27"/>
      <c r="E14" s="27">
        <f>B14+C14</f>
        <v>0</v>
      </c>
      <c r="F14" s="27">
        <v>0</v>
      </c>
      <c r="G14" s="27">
        <v>0</v>
      </c>
      <c r="H14" s="27"/>
      <c r="I14" s="27">
        <f>+F14+G14</f>
        <v>0</v>
      </c>
      <c r="J14" s="28">
        <f t="shared" si="0"/>
        <v>0</v>
      </c>
      <c r="K14" s="28">
        <f t="shared" si="0"/>
        <v>0</v>
      </c>
      <c r="L14" s="28"/>
      <c r="M14" s="39">
        <f t="shared" si="1"/>
        <v>0</v>
      </c>
      <c r="N14" s="29"/>
      <c r="O14" s="29"/>
      <c r="P14" s="34"/>
      <c r="Q14" s="31"/>
    </row>
    <row r="15" spans="1:17" s="32" customFormat="1" ht="19.5" customHeight="1">
      <c r="A15" s="33">
        <v>1.998</v>
      </c>
      <c r="B15" s="27">
        <v>0</v>
      </c>
      <c r="C15" s="27">
        <v>0</v>
      </c>
      <c r="D15" s="27"/>
      <c r="E15" s="27">
        <f>B15+C15</f>
        <v>0</v>
      </c>
      <c r="F15" s="27">
        <v>0</v>
      </c>
      <c r="G15" s="27">
        <v>0</v>
      </c>
      <c r="H15" s="27"/>
      <c r="I15" s="27">
        <f>+F15+G15</f>
        <v>0</v>
      </c>
      <c r="J15" s="28">
        <f t="shared" si="0"/>
        <v>0</v>
      </c>
      <c r="K15" s="28">
        <f t="shared" si="0"/>
        <v>0</v>
      </c>
      <c r="L15" s="28"/>
      <c r="M15" s="39">
        <f>J15+K15</f>
        <v>0</v>
      </c>
      <c r="N15" s="29"/>
      <c r="O15" s="29"/>
      <c r="P15" s="34"/>
      <c r="Q15" s="31"/>
    </row>
    <row r="16" spans="1:17" s="32" customFormat="1" ht="19.5" customHeight="1">
      <c r="A16" s="33">
        <v>1.999</v>
      </c>
      <c r="B16" s="27">
        <v>0</v>
      </c>
      <c r="C16" s="27">
        <v>0</v>
      </c>
      <c r="D16" s="27"/>
      <c r="E16" s="27">
        <f>B16+C16</f>
        <v>0</v>
      </c>
      <c r="F16" s="27">
        <v>0</v>
      </c>
      <c r="G16" s="27">
        <v>0</v>
      </c>
      <c r="H16" s="27"/>
      <c r="I16" s="27">
        <f>+F16+G16</f>
        <v>0</v>
      </c>
      <c r="J16" s="28">
        <f t="shared" si="0"/>
        <v>0</v>
      </c>
      <c r="K16" s="28">
        <f t="shared" si="0"/>
        <v>0</v>
      </c>
      <c r="L16" s="28"/>
      <c r="M16" s="39">
        <f>J16+K16</f>
        <v>0</v>
      </c>
      <c r="N16" s="29"/>
      <c r="O16" s="29"/>
      <c r="P16" s="34"/>
      <c r="Q16" s="31"/>
    </row>
    <row r="17" spans="1:17" ht="19.5" customHeight="1">
      <c r="A17" s="35" t="s">
        <v>106</v>
      </c>
      <c r="B17" s="27">
        <v>0</v>
      </c>
      <c r="C17" s="27">
        <v>644000</v>
      </c>
      <c r="D17" s="27"/>
      <c r="E17" s="27">
        <f aca="true" t="shared" si="2" ref="E17:E23">B17+C17</f>
        <v>644000</v>
      </c>
      <c r="F17" s="27">
        <v>0</v>
      </c>
      <c r="G17" s="27"/>
      <c r="H17" s="27"/>
      <c r="I17" s="27">
        <f aca="true" t="shared" si="3" ref="I17:I23">F17+G17</f>
        <v>0</v>
      </c>
      <c r="J17" s="28">
        <f t="shared" si="0"/>
        <v>0</v>
      </c>
      <c r="K17" s="28">
        <f t="shared" si="0"/>
        <v>644000</v>
      </c>
      <c r="L17" s="28"/>
      <c r="M17" s="39">
        <f t="shared" si="1"/>
        <v>644000</v>
      </c>
      <c r="N17" s="29"/>
      <c r="O17" s="29"/>
      <c r="P17" s="34"/>
      <c r="Q17" s="31"/>
    </row>
    <row r="18" spans="1:17" ht="19.5" customHeight="1">
      <c r="A18" s="35" t="s">
        <v>107</v>
      </c>
      <c r="B18" s="27">
        <v>0</v>
      </c>
      <c r="C18" s="27">
        <v>290000</v>
      </c>
      <c r="D18" s="27"/>
      <c r="E18" s="27">
        <f t="shared" si="2"/>
        <v>290000</v>
      </c>
      <c r="F18" s="27">
        <v>0</v>
      </c>
      <c r="G18" s="27">
        <v>574680</v>
      </c>
      <c r="H18" s="27"/>
      <c r="I18" s="27">
        <f t="shared" si="3"/>
        <v>574680</v>
      </c>
      <c r="J18" s="28">
        <f t="shared" si="0"/>
        <v>0</v>
      </c>
      <c r="K18" s="28">
        <f t="shared" si="0"/>
        <v>-284680</v>
      </c>
      <c r="L18" s="28"/>
      <c r="M18" s="39">
        <f>J18+K18</f>
        <v>-284680</v>
      </c>
      <c r="N18" s="29"/>
      <c r="O18" s="29"/>
      <c r="P18" s="34"/>
      <c r="Q18" s="36"/>
    </row>
    <row r="19" spans="1:17" ht="19.5" customHeight="1">
      <c r="A19" s="37" t="s">
        <v>108</v>
      </c>
      <c r="B19" s="38">
        <f aca="true" t="shared" si="4" ref="B19:O19">SUM(B12:B18)</f>
        <v>0</v>
      </c>
      <c r="C19" s="38">
        <f t="shared" si="4"/>
        <v>934000</v>
      </c>
      <c r="D19" s="38"/>
      <c r="E19" s="38">
        <f t="shared" si="4"/>
        <v>934000</v>
      </c>
      <c r="F19" s="38">
        <f t="shared" si="4"/>
        <v>0</v>
      </c>
      <c r="G19" s="38">
        <f t="shared" si="4"/>
        <v>574680</v>
      </c>
      <c r="H19" s="38"/>
      <c r="I19" s="38">
        <f t="shared" si="4"/>
        <v>574680</v>
      </c>
      <c r="J19" s="38">
        <f t="shared" si="4"/>
        <v>0</v>
      </c>
      <c r="K19" s="38">
        <f t="shared" si="4"/>
        <v>359320</v>
      </c>
      <c r="L19" s="38"/>
      <c r="M19" s="57">
        <f t="shared" si="4"/>
        <v>359320</v>
      </c>
      <c r="N19" s="38">
        <f t="shared" si="4"/>
        <v>0</v>
      </c>
      <c r="O19" s="38">
        <f t="shared" si="4"/>
        <v>0</v>
      </c>
      <c r="P19" s="34"/>
      <c r="Q19" s="36"/>
    </row>
    <row r="20" spans="1:17" ht="19.5" customHeight="1">
      <c r="A20" s="35" t="s">
        <v>109</v>
      </c>
      <c r="B20" s="27">
        <v>0</v>
      </c>
      <c r="C20" s="27">
        <v>878000</v>
      </c>
      <c r="D20" s="27"/>
      <c r="E20" s="27">
        <f t="shared" si="2"/>
        <v>878000</v>
      </c>
      <c r="F20" s="27">
        <v>0</v>
      </c>
      <c r="G20" s="27">
        <v>847396</v>
      </c>
      <c r="H20" s="27"/>
      <c r="I20" s="27">
        <f t="shared" si="3"/>
        <v>847396</v>
      </c>
      <c r="J20" s="28">
        <f aca="true" t="shared" si="5" ref="J20:K23">B20-F20</f>
        <v>0</v>
      </c>
      <c r="K20" s="28">
        <f t="shared" si="5"/>
        <v>30604</v>
      </c>
      <c r="L20" s="28"/>
      <c r="M20" s="39">
        <f>J20+K20</f>
        <v>30604</v>
      </c>
      <c r="N20" s="29"/>
      <c r="O20" s="29"/>
      <c r="P20" s="34"/>
      <c r="Q20" s="36"/>
    </row>
    <row r="21" spans="1:17" ht="19.5" customHeight="1">
      <c r="A21" s="35" t="s">
        <v>110</v>
      </c>
      <c r="B21" s="27">
        <v>398000</v>
      </c>
      <c r="C21" s="27">
        <v>820000</v>
      </c>
      <c r="D21" s="27"/>
      <c r="E21" s="27">
        <f t="shared" si="2"/>
        <v>1218000</v>
      </c>
      <c r="F21" s="27">
        <v>398000</v>
      </c>
      <c r="G21" s="27">
        <v>852816</v>
      </c>
      <c r="H21" s="27"/>
      <c r="I21" s="27">
        <f t="shared" si="3"/>
        <v>1250816</v>
      </c>
      <c r="J21" s="39">
        <f t="shared" si="5"/>
        <v>0</v>
      </c>
      <c r="K21" s="28">
        <f t="shared" si="5"/>
        <v>-32816</v>
      </c>
      <c r="L21" s="28"/>
      <c r="M21" s="39">
        <f>J21+K21</f>
        <v>-32816</v>
      </c>
      <c r="N21" s="29">
        <v>1186324</v>
      </c>
      <c r="O21" s="29"/>
      <c r="P21" s="34"/>
      <c r="Q21" s="36"/>
    </row>
    <row r="22" spans="1:17" ht="19.5" customHeight="1">
      <c r="A22" s="35">
        <v>2.004</v>
      </c>
      <c r="B22" s="27">
        <v>487000</v>
      </c>
      <c r="C22" s="27">
        <v>936000</v>
      </c>
      <c r="D22" s="27"/>
      <c r="E22" s="27">
        <f>B22+C22</f>
        <v>1423000</v>
      </c>
      <c r="F22" s="27">
        <v>428274</v>
      </c>
      <c r="G22" s="27">
        <v>303414</v>
      </c>
      <c r="H22" s="27"/>
      <c r="I22" s="27">
        <f>F22+G22</f>
        <v>731688</v>
      </c>
      <c r="J22" s="39">
        <f t="shared" si="5"/>
        <v>58726</v>
      </c>
      <c r="K22" s="28">
        <f t="shared" si="5"/>
        <v>632586</v>
      </c>
      <c r="L22" s="28"/>
      <c r="M22" s="39">
        <f>J22+K22</f>
        <v>691312</v>
      </c>
      <c r="N22" s="29"/>
      <c r="O22" s="29"/>
      <c r="P22" s="40"/>
      <c r="Q22" s="41"/>
    </row>
    <row r="23" spans="1:17" ht="19.5" customHeight="1" thickBot="1">
      <c r="A23" s="65">
        <v>2.005</v>
      </c>
      <c r="B23" s="27">
        <v>0</v>
      </c>
      <c r="C23" s="27">
        <v>0</v>
      </c>
      <c r="D23" s="27"/>
      <c r="E23" s="27">
        <f t="shared" si="2"/>
        <v>0</v>
      </c>
      <c r="F23" s="27">
        <v>58726</v>
      </c>
      <c r="G23" s="27">
        <v>0</v>
      </c>
      <c r="H23" s="27"/>
      <c r="I23" s="27">
        <f t="shared" si="3"/>
        <v>58726</v>
      </c>
      <c r="J23" s="39">
        <f t="shared" si="5"/>
        <v>-58726</v>
      </c>
      <c r="K23" s="28">
        <f t="shared" si="5"/>
        <v>0</v>
      </c>
      <c r="L23" s="28"/>
      <c r="M23" s="39">
        <f>J23+K23</f>
        <v>-58726</v>
      </c>
      <c r="N23" s="29">
        <v>485450</v>
      </c>
      <c r="O23" s="29"/>
      <c r="P23" s="40"/>
      <c r="Q23" s="41"/>
    </row>
    <row r="24" spans="1:17" ht="20.25" customHeight="1" thickBot="1">
      <c r="A24" s="42" t="s">
        <v>100</v>
      </c>
      <c r="B24" s="43">
        <f aca="true" t="shared" si="6" ref="B24:O24">SUM(B19:B23)</f>
        <v>885000</v>
      </c>
      <c r="C24" s="43">
        <f t="shared" si="6"/>
        <v>3568000</v>
      </c>
      <c r="D24" s="43"/>
      <c r="E24" s="43">
        <f t="shared" si="6"/>
        <v>4453000</v>
      </c>
      <c r="F24" s="43">
        <f t="shared" si="6"/>
        <v>885000</v>
      </c>
      <c r="G24" s="43">
        <f t="shared" si="6"/>
        <v>2578306</v>
      </c>
      <c r="H24" s="43"/>
      <c r="I24" s="43">
        <f t="shared" si="6"/>
        <v>3463306</v>
      </c>
      <c r="J24" s="43">
        <f t="shared" si="6"/>
        <v>0</v>
      </c>
      <c r="K24" s="43">
        <f t="shared" si="6"/>
        <v>989694</v>
      </c>
      <c r="L24" s="43"/>
      <c r="M24" s="58">
        <f t="shared" si="6"/>
        <v>989694</v>
      </c>
      <c r="N24" s="43">
        <f t="shared" si="6"/>
        <v>1671774</v>
      </c>
      <c r="O24" s="43">
        <f t="shared" si="6"/>
        <v>0</v>
      </c>
      <c r="P24" s="43"/>
      <c r="Q24" s="44"/>
    </row>
    <row r="25" spans="1:17" ht="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9"/>
      <c r="N25" s="46"/>
      <c r="O25" s="46"/>
      <c r="P25" s="46"/>
      <c r="Q25" s="46"/>
    </row>
    <row r="26" spans="1:17" ht="1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9"/>
      <c r="N26" s="46"/>
      <c r="O26" s="46"/>
      <c r="P26" s="46"/>
      <c r="Q26" s="46"/>
    </row>
    <row r="27" spans="1:17" ht="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59"/>
      <c r="N27" s="46"/>
      <c r="O27" s="46"/>
      <c r="P27" s="46"/>
      <c r="Q27" s="46"/>
    </row>
    <row r="28" spans="1:17" ht="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59"/>
      <c r="N28" s="46"/>
      <c r="O28" s="46"/>
      <c r="P28" s="46"/>
      <c r="Q28" s="46"/>
    </row>
    <row r="29" spans="1:17" ht="15">
      <c r="A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59"/>
      <c r="N29" s="46"/>
      <c r="O29" s="46"/>
      <c r="P29" s="46"/>
      <c r="Q29" s="46"/>
    </row>
    <row r="30" spans="2:14" ht="15">
      <c r="B30" s="67" t="s">
        <v>111</v>
      </c>
      <c r="C30" s="47" t="s">
        <v>125</v>
      </c>
      <c r="D30" s="47"/>
      <c r="E30" s="47"/>
      <c r="F30" s="48"/>
      <c r="G30" s="48"/>
      <c r="H30" s="48"/>
      <c r="I30" s="49"/>
      <c r="J30" s="62"/>
      <c r="K30" s="63" t="s">
        <v>112</v>
      </c>
      <c r="L30" s="63"/>
      <c r="M30" s="64" t="s">
        <v>122</v>
      </c>
      <c r="N30" s="49"/>
    </row>
    <row r="31" spans="3:15" ht="1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0" t="s">
        <v>113</v>
      </c>
    </row>
    <row r="32" spans="2:17" ht="15">
      <c r="B32" t="s">
        <v>126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60"/>
      <c r="P32" s="49"/>
      <c r="Q32" s="49"/>
    </row>
    <row r="35" spans="2:17" ht="18">
      <c r="B35" s="51"/>
      <c r="C35" s="4"/>
      <c r="D35" s="4"/>
      <c r="E35" s="4"/>
      <c r="F35" s="51"/>
      <c r="G35" s="12"/>
      <c r="H35" s="12"/>
      <c r="I35" s="51"/>
      <c r="J35" s="51"/>
      <c r="K35" s="51"/>
      <c r="L35" s="51"/>
      <c r="M35" s="61"/>
      <c r="N35" s="51"/>
      <c r="O35" s="51"/>
      <c r="P35" s="51"/>
      <c r="Q35" s="51"/>
    </row>
    <row r="36" ht="12.75">
      <c r="F36"/>
    </row>
    <row r="37" ht="12.75">
      <c r="F37"/>
    </row>
  </sheetData>
  <sheetProtection/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C19">
      <selection activeCell="H35" sqref="H35"/>
    </sheetView>
  </sheetViews>
  <sheetFormatPr defaultColWidth="11.421875" defaultRowHeight="22.5" customHeight="1"/>
  <cols>
    <col min="1" max="1" width="11.57421875" style="1754" customWidth="1"/>
    <col min="2" max="2" width="14.57421875" style="1748" customWidth="1"/>
    <col min="3" max="3" width="17.7109375" style="1748" customWidth="1"/>
    <col min="4" max="4" width="14.57421875" style="1748" customWidth="1"/>
    <col min="5" max="5" width="15.57421875" style="1876" customWidth="1"/>
    <col min="6" max="6" width="14.28125" style="1748" customWidth="1"/>
    <col min="7" max="7" width="14.00390625" style="1748" customWidth="1"/>
    <col min="8" max="8" width="16.140625" style="1749" customWidth="1"/>
    <col min="9" max="9" width="14.140625" style="1749" customWidth="1"/>
    <col min="10" max="10" width="13.00390625" style="1875" customWidth="1"/>
    <col min="11" max="11" width="10.28125" style="1749" customWidth="1"/>
    <col min="12" max="12" width="11.57421875" style="1748" customWidth="1"/>
    <col min="13" max="13" width="10.421875" style="1748" customWidth="1"/>
    <col min="14" max="14" width="11.57421875" style="1748" customWidth="1"/>
    <col min="15" max="16384" width="11.421875" style="1748" customWidth="1"/>
  </cols>
  <sheetData>
    <row r="1" spans="1:14" s="1747" customFormat="1" ht="22.5" customHeight="1">
      <c r="A1" s="2405" t="s">
        <v>86</v>
      </c>
      <c r="B1" s="2406"/>
      <c r="C1" s="2406"/>
      <c r="D1" s="2406"/>
      <c r="E1" s="2406"/>
      <c r="F1" s="2406"/>
      <c r="G1" s="2406"/>
      <c r="H1" s="2406"/>
      <c r="I1" s="2406"/>
      <c r="J1" s="2406"/>
      <c r="K1" s="2406"/>
      <c r="L1" s="2406"/>
      <c r="M1" s="2406"/>
      <c r="N1" s="2406"/>
    </row>
    <row r="2" spans="1:14" s="1747" customFormat="1" ht="22.5" customHeight="1">
      <c r="A2" s="2405" t="s">
        <v>87</v>
      </c>
      <c r="B2" s="2406"/>
      <c r="C2" s="2406"/>
      <c r="D2" s="2406"/>
      <c r="E2" s="2406"/>
      <c r="F2" s="2406"/>
      <c r="G2" s="2406"/>
      <c r="H2" s="2406"/>
      <c r="I2" s="2406"/>
      <c r="J2" s="2406"/>
      <c r="K2" s="2406"/>
      <c r="L2" s="2406"/>
      <c r="M2" s="2406"/>
      <c r="N2" s="2406"/>
    </row>
    <row r="3" spans="1:14" s="1747" customFormat="1" ht="17.25" customHeight="1">
      <c r="A3" s="2405" t="s">
        <v>88</v>
      </c>
      <c r="B3" s="2406"/>
      <c r="C3" s="2406"/>
      <c r="D3" s="2406"/>
      <c r="E3" s="2406"/>
      <c r="F3" s="2406"/>
      <c r="G3" s="2406"/>
      <c r="H3" s="2406"/>
      <c r="I3" s="2406"/>
      <c r="J3" s="2406"/>
      <c r="K3" s="2406"/>
      <c r="L3" s="2406"/>
      <c r="M3" s="2406"/>
      <c r="N3" s="2406"/>
    </row>
    <row r="4" spans="1:11" ht="14.25" customHeight="1">
      <c r="A4" s="1748"/>
      <c r="E4" s="1748"/>
      <c r="J4" s="1750" t="s">
        <v>89</v>
      </c>
      <c r="K4" s="1751" t="s">
        <v>887</v>
      </c>
    </row>
    <row r="5" spans="1:11" ht="17.25" customHeight="1">
      <c r="A5" s="1748"/>
      <c r="E5" s="1748"/>
      <c r="J5" s="1752" t="s">
        <v>90</v>
      </c>
      <c r="K5" s="1753" t="s">
        <v>773</v>
      </c>
    </row>
    <row r="6" spans="1:11" ht="15" customHeight="1">
      <c r="A6" s="1748"/>
      <c r="E6" s="1748"/>
      <c r="J6" s="1752" t="s">
        <v>91</v>
      </c>
      <c r="K6" s="1751" t="s">
        <v>129</v>
      </c>
    </row>
    <row r="7" spans="2:14" ht="22.5" customHeight="1" thickBot="1">
      <c r="B7" s="1756"/>
      <c r="C7" s="1757"/>
      <c r="D7" s="1757"/>
      <c r="E7" s="1756"/>
      <c r="F7" s="1758"/>
      <c r="G7" s="1756"/>
      <c r="H7" s="1759"/>
      <c r="I7" s="1759"/>
      <c r="J7" s="1760"/>
      <c r="K7" s="1759"/>
      <c r="L7" s="1756"/>
      <c r="M7" s="1756"/>
      <c r="N7" s="1756"/>
    </row>
    <row r="8" spans="1:14" s="1754" customFormat="1" ht="30" customHeight="1" thickBot="1">
      <c r="A8" s="2407" t="s">
        <v>92</v>
      </c>
      <c r="B8" s="2185" t="s">
        <v>93</v>
      </c>
      <c r="C8" s="2178"/>
      <c r="D8" s="2179"/>
      <c r="E8" s="2185" t="s">
        <v>94</v>
      </c>
      <c r="F8" s="2178"/>
      <c r="G8" s="2179"/>
      <c r="H8" s="2411" t="s">
        <v>95</v>
      </c>
      <c r="I8" s="2412"/>
      <c r="J8" s="2413"/>
      <c r="K8" s="2409" t="s">
        <v>96</v>
      </c>
      <c r="L8" s="2410"/>
      <c r="M8" s="1761" t="s">
        <v>97</v>
      </c>
      <c r="N8" s="1762"/>
    </row>
    <row r="9" spans="1:14" ht="17.25" customHeight="1" thickBot="1">
      <c r="A9" s="2408"/>
      <c r="B9" s="1763" t="s">
        <v>98</v>
      </c>
      <c r="C9" s="1764" t="s">
        <v>99</v>
      </c>
      <c r="D9" s="1765" t="s">
        <v>100</v>
      </c>
      <c r="E9" s="1763" t="s">
        <v>98</v>
      </c>
      <c r="F9" s="1764" t="s">
        <v>99</v>
      </c>
      <c r="G9" s="1766" t="s">
        <v>100</v>
      </c>
      <c r="H9" s="1767" t="s">
        <v>98</v>
      </c>
      <c r="I9" s="1768" t="s">
        <v>99</v>
      </c>
      <c r="J9" s="1769" t="s">
        <v>100</v>
      </c>
      <c r="K9" s="1770" t="s">
        <v>98</v>
      </c>
      <c r="L9" s="1771" t="s">
        <v>99</v>
      </c>
      <c r="M9" s="1772" t="s">
        <v>101</v>
      </c>
      <c r="N9" s="1773" t="s">
        <v>102</v>
      </c>
    </row>
    <row r="10" spans="1:14" s="1786" customFormat="1" ht="17.25" customHeight="1">
      <c r="A10" s="1774" t="s">
        <v>103</v>
      </c>
      <c r="B10" s="1775">
        <v>0</v>
      </c>
      <c r="C10" s="1776">
        <v>0</v>
      </c>
      <c r="D10" s="1777">
        <f>B10+C10</f>
        <v>0</v>
      </c>
      <c r="E10" s="1775">
        <v>0</v>
      </c>
      <c r="F10" s="1776">
        <v>0</v>
      </c>
      <c r="G10" s="1778">
        <f>+E10+F10</f>
        <v>0</v>
      </c>
      <c r="H10" s="1779">
        <f aca="true" t="shared" si="0" ref="H10:I18">B10-E10</f>
        <v>0</v>
      </c>
      <c r="I10" s="1780">
        <f t="shared" si="0"/>
        <v>0</v>
      </c>
      <c r="J10" s="1781">
        <f aca="true" t="shared" si="1" ref="J10:J15">H10+I10</f>
        <v>0</v>
      </c>
      <c r="K10" s="1782"/>
      <c r="L10" s="1783"/>
      <c r="M10" s="1784"/>
      <c r="N10" s="1785"/>
    </row>
    <row r="11" spans="1:14" s="1786" customFormat="1" ht="18.75" customHeight="1">
      <c r="A11" s="1774" t="s">
        <v>104</v>
      </c>
      <c r="B11" s="1787">
        <v>0</v>
      </c>
      <c r="C11" s="1788">
        <v>0</v>
      </c>
      <c r="D11" s="1789">
        <f>B11+C11</f>
        <v>0</v>
      </c>
      <c r="E11" s="1787">
        <v>0</v>
      </c>
      <c r="F11" s="1788">
        <v>0</v>
      </c>
      <c r="G11" s="1790">
        <f>E11+F11</f>
        <v>0</v>
      </c>
      <c r="H11" s="1791">
        <f t="shared" si="0"/>
        <v>0</v>
      </c>
      <c r="I11" s="1792">
        <f t="shared" si="0"/>
        <v>0</v>
      </c>
      <c r="J11" s="1793">
        <f t="shared" si="1"/>
        <v>0</v>
      </c>
      <c r="K11" s="1794"/>
      <c r="L11" s="1795"/>
      <c r="M11" s="1796"/>
      <c r="N11" s="1797"/>
    </row>
    <row r="12" spans="1:14" s="1786" customFormat="1" ht="15.75" customHeight="1">
      <c r="A12" s="1774" t="s">
        <v>105</v>
      </c>
      <c r="B12" s="1787">
        <v>0</v>
      </c>
      <c r="C12" s="1788">
        <v>0</v>
      </c>
      <c r="D12" s="1789">
        <f>B12+C12</f>
        <v>0</v>
      </c>
      <c r="E12" s="1787">
        <v>0</v>
      </c>
      <c r="F12" s="1788">
        <v>0</v>
      </c>
      <c r="G12" s="1790">
        <f>+E12+F12</f>
        <v>0</v>
      </c>
      <c r="H12" s="1791">
        <f t="shared" si="0"/>
        <v>0</v>
      </c>
      <c r="I12" s="1792">
        <f t="shared" si="0"/>
        <v>0</v>
      </c>
      <c r="J12" s="1793">
        <f t="shared" si="1"/>
        <v>0</v>
      </c>
      <c r="K12" s="1794"/>
      <c r="L12" s="1795"/>
      <c r="M12" s="1796"/>
      <c r="N12" s="1797"/>
    </row>
    <row r="13" spans="1:14" s="1786" customFormat="1" ht="14.25" customHeight="1">
      <c r="A13" s="1774">
        <v>1.998</v>
      </c>
      <c r="B13" s="1787">
        <v>0</v>
      </c>
      <c r="C13" s="1788">
        <v>0</v>
      </c>
      <c r="D13" s="1789">
        <f>B13+C13</f>
        <v>0</v>
      </c>
      <c r="E13" s="1787">
        <v>0</v>
      </c>
      <c r="F13" s="1788">
        <v>0</v>
      </c>
      <c r="G13" s="1790">
        <f>+E13+F13</f>
        <v>0</v>
      </c>
      <c r="H13" s="1791"/>
      <c r="I13" s="1792"/>
      <c r="J13" s="1793"/>
      <c r="K13" s="1794"/>
      <c r="L13" s="1795"/>
      <c r="M13" s="1796"/>
      <c r="N13" s="1797"/>
    </row>
    <row r="14" spans="1:14" s="1786" customFormat="1" ht="18.75" customHeight="1">
      <c r="A14" s="1774">
        <v>1.999</v>
      </c>
      <c r="B14" s="1787">
        <v>0</v>
      </c>
      <c r="C14" s="1788">
        <v>0</v>
      </c>
      <c r="D14" s="1789">
        <f>B14+C14</f>
        <v>0</v>
      </c>
      <c r="E14" s="1787">
        <v>0</v>
      </c>
      <c r="F14" s="1788">
        <v>0</v>
      </c>
      <c r="G14" s="1790">
        <f>+E14+F14</f>
        <v>0</v>
      </c>
      <c r="H14" s="1791">
        <f t="shared" si="0"/>
        <v>0</v>
      </c>
      <c r="I14" s="1792">
        <f t="shared" si="0"/>
        <v>0</v>
      </c>
      <c r="J14" s="1793">
        <f>H14+I14</f>
        <v>0</v>
      </c>
      <c r="K14" s="1794"/>
      <c r="L14" s="1795"/>
      <c r="M14" s="1796"/>
      <c r="N14" s="1797"/>
    </row>
    <row r="15" spans="1:14" ht="17.25" customHeight="1">
      <c r="A15" s="1798" t="s">
        <v>106</v>
      </c>
      <c r="B15" s="1787">
        <v>0</v>
      </c>
      <c r="C15" s="1788">
        <v>644000</v>
      </c>
      <c r="D15" s="1789">
        <f aca="true" t="shared" si="2" ref="D15:D28">B15+C15</f>
        <v>644000</v>
      </c>
      <c r="E15" s="1787">
        <v>0</v>
      </c>
      <c r="F15" s="1788">
        <v>644000</v>
      </c>
      <c r="G15" s="1790">
        <f aca="true" t="shared" si="3" ref="G15:G28">E15+F15</f>
        <v>644000</v>
      </c>
      <c r="H15" s="1791">
        <f t="shared" si="0"/>
        <v>0</v>
      </c>
      <c r="I15" s="1792">
        <f t="shared" si="0"/>
        <v>0</v>
      </c>
      <c r="J15" s="1793">
        <f t="shared" si="1"/>
        <v>0</v>
      </c>
      <c r="K15" s="1794"/>
      <c r="L15" s="1795">
        <v>632632</v>
      </c>
      <c r="M15" s="1796" t="s">
        <v>28</v>
      </c>
      <c r="N15" s="1797">
        <v>40918</v>
      </c>
    </row>
    <row r="16" spans="1:14" ht="24.75" customHeight="1">
      <c r="A16" s="1798" t="s">
        <v>107</v>
      </c>
      <c r="B16" s="1787">
        <v>0</v>
      </c>
      <c r="C16" s="1788">
        <v>0</v>
      </c>
      <c r="D16" s="1789">
        <f t="shared" si="2"/>
        <v>0</v>
      </c>
      <c r="E16" s="1787">
        <v>0</v>
      </c>
      <c r="F16" s="1788">
        <v>0</v>
      </c>
      <c r="G16" s="1790">
        <f t="shared" si="3"/>
        <v>0</v>
      </c>
      <c r="H16" s="1791">
        <f t="shared" si="0"/>
        <v>0</v>
      </c>
      <c r="I16" s="1792">
        <f t="shared" si="0"/>
        <v>0</v>
      </c>
      <c r="J16" s="1793">
        <f>H16+I16</f>
        <v>0</v>
      </c>
      <c r="K16" s="1794"/>
      <c r="L16" s="1795"/>
      <c r="M16" s="1796" t="s">
        <v>29</v>
      </c>
      <c r="N16" s="1797">
        <v>40918</v>
      </c>
    </row>
    <row r="17" spans="1:14" ht="24.75" customHeight="1">
      <c r="A17" s="1799" t="s">
        <v>26</v>
      </c>
      <c r="B17" s="1800">
        <f>SUM(B10:B16)</f>
        <v>0</v>
      </c>
      <c r="C17" s="1800">
        <f aca="true" t="shared" si="4" ref="C17:L17">SUM(C10:C16)</f>
        <v>644000</v>
      </c>
      <c r="D17" s="1800">
        <f t="shared" si="4"/>
        <v>644000</v>
      </c>
      <c r="E17" s="1800">
        <f t="shared" si="4"/>
        <v>0</v>
      </c>
      <c r="F17" s="1800">
        <f t="shared" si="4"/>
        <v>644000</v>
      </c>
      <c r="G17" s="1800">
        <f t="shared" si="4"/>
        <v>644000</v>
      </c>
      <c r="H17" s="1800">
        <f t="shared" si="4"/>
        <v>0</v>
      </c>
      <c r="I17" s="1800">
        <f t="shared" si="4"/>
        <v>0</v>
      </c>
      <c r="J17" s="1800">
        <f t="shared" si="4"/>
        <v>0</v>
      </c>
      <c r="K17" s="1800">
        <f t="shared" si="4"/>
        <v>0</v>
      </c>
      <c r="L17" s="1800">
        <f t="shared" si="4"/>
        <v>632632</v>
      </c>
      <c r="M17" s="1801"/>
      <c r="N17" s="1802"/>
    </row>
    <row r="18" spans="1:14" ht="24.75" customHeight="1" thickBot="1">
      <c r="A18" s="1803" t="s">
        <v>27</v>
      </c>
      <c r="B18" s="1804">
        <v>0</v>
      </c>
      <c r="C18" s="1805">
        <v>290000</v>
      </c>
      <c r="D18" s="1806">
        <f t="shared" si="2"/>
        <v>290000</v>
      </c>
      <c r="E18" s="1804">
        <v>0</v>
      </c>
      <c r="F18" s="1805">
        <v>290000</v>
      </c>
      <c r="G18" s="1807">
        <v>0</v>
      </c>
      <c r="H18" s="1808">
        <f t="shared" si="0"/>
        <v>0</v>
      </c>
      <c r="I18" s="1809">
        <f t="shared" si="0"/>
        <v>0</v>
      </c>
      <c r="J18" s="1810">
        <f>H18+I18</f>
        <v>0</v>
      </c>
      <c r="K18" s="1811"/>
      <c r="L18" s="1812">
        <v>284680</v>
      </c>
      <c r="M18" s="1796" t="s">
        <v>31</v>
      </c>
      <c r="N18" s="1797">
        <v>40918</v>
      </c>
    </row>
    <row r="19" spans="1:14" ht="22.5" customHeight="1" thickBot="1">
      <c r="A19" s="1813" t="s">
        <v>108</v>
      </c>
      <c r="B19" s="1814">
        <f>SUM(B10:B18)</f>
        <v>0</v>
      </c>
      <c r="C19" s="1815">
        <f>SUM(C10:C18)</f>
        <v>1578000</v>
      </c>
      <c r="D19" s="1816">
        <f>SUM(D10:D18)</f>
        <v>1578000</v>
      </c>
      <c r="E19" s="1814">
        <f>SUM(E10:E18)</f>
        <v>0</v>
      </c>
      <c r="F19" s="1815">
        <f>SUM(F10:F18)</f>
        <v>1578000</v>
      </c>
      <c r="G19" s="1817">
        <f>SUM(G10:G16)</f>
        <v>644000</v>
      </c>
      <c r="H19" s="1818">
        <f>SUM(H10:H18)</f>
        <v>0</v>
      </c>
      <c r="I19" s="1819">
        <f>SUM(I10:I18)</f>
        <v>0</v>
      </c>
      <c r="J19" s="1820">
        <f>SUM(J10:J18)</f>
        <v>0</v>
      </c>
      <c r="K19" s="1818">
        <f>SUM(K10:K16)</f>
        <v>0</v>
      </c>
      <c r="L19" s="1816">
        <f>SUM(L15:L18)</f>
        <v>1549944</v>
      </c>
      <c r="M19" s="1821"/>
      <c r="N19" s="1822"/>
    </row>
    <row r="20" spans="1:14" ht="25.5" customHeight="1">
      <c r="A20" s="1823" t="s">
        <v>109</v>
      </c>
      <c r="B20" s="1824">
        <v>0</v>
      </c>
      <c r="C20" s="1825">
        <v>878000</v>
      </c>
      <c r="D20" s="1826">
        <f t="shared" si="2"/>
        <v>878000</v>
      </c>
      <c r="E20" s="1824">
        <v>0</v>
      </c>
      <c r="F20" s="1825">
        <v>847409</v>
      </c>
      <c r="G20" s="1825">
        <f t="shared" si="3"/>
        <v>847409</v>
      </c>
      <c r="H20" s="1827">
        <f aca="true" t="shared" si="5" ref="H20:I28">B20-E20</f>
        <v>0</v>
      </c>
      <c r="I20" s="1828">
        <f>C20-F20</f>
        <v>30591</v>
      </c>
      <c r="J20" s="1829">
        <f aca="true" t="shared" si="6" ref="J20:J28">H20+I20</f>
        <v>30591</v>
      </c>
      <c r="K20" s="1830"/>
      <c r="L20" s="1831"/>
      <c r="M20" s="1821" t="s">
        <v>32</v>
      </c>
      <c r="N20" s="1797">
        <v>40918</v>
      </c>
    </row>
    <row r="21" spans="1:14" ht="25.5" customHeight="1">
      <c r="A21" s="1832" t="s">
        <v>110</v>
      </c>
      <c r="B21" s="1787">
        <v>398000</v>
      </c>
      <c r="C21" s="1788">
        <v>820000</v>
      </c>
      <c r="D21" s="1789">
        <f t="shared" si="2"/>
        <v>1218000</v>
      </c>
      <c r="E21" s="1787">
        <v>0</v>
      </c>
      <c r="F21" s="1788">
        <v>820000</v>
      </c>
      <c r="G21" s="1788">
        <f t="shared" si="3"/>
        <v>820000</v>
      </c>
      <c r="H21" s="1833">
        <f t="shared" si="5"/>
        <v>398000</v>
      </c>
      <c r="I21" s="1834">
        <f t="shared" si="5"/>
        <v>0</v>
      </c>
      <c r="J21" s="1835">
        <f t="shared" si="6"/>
        <v>398000</v>
      </c>
      <c r="K21" s="1794"/>
      <c r="L21" s="1795">
        <v>32826</v>
      </c>
      <c r="M21" s="1821" t="s">
        <v>33</v>
      </c>
      <c r="N21" s="1797">
        <v>40918</v>
      </c>
    </row>
    <row r="22" spans="1:14" ht="25.5" customHeight="1">
      <c r="A22" s="1832">
        <v>2.004</v>
      </c>
      <c r="B22" s="1787">
        <v>487000</v>
      </c>
      <c r="C22" s="1788">
        <v>936000</v>
      </c>
      <c r="D22" s="1789">
        <f>B22+C22</f>
        <v>1423000</v>
      </c>
      <c r="E22" s="1787">
        <v>467190</v>
      </c>
      <c r="F22" s="1788">
        <v>306295</v>
      </c>
      <c r="G22" s="1788">
        <f>E22+F22</f>
        <v>773485</v>
      </c>
      <c r="H22" s="1833">
        <f t="shared" si="5"/>
        <v>19810</v>
      </c>
      <c r="I22" s="1834">
        <f t="shared" si="5"/>
        <v>629705</v>
      </c>
      <c r="J22" s="1835">
        <f t="shared" si="6"/>
        <v>649515</v>
      </c>
      <c r="K22" s="1794"/>
      <c r="L22" s="1795"/>
      <c r="M22" s="1821" t="s">
        <v>30</v>
      </c>
      <c r="N22" s="1797">
        <v>40918</v>
      </c>
    </row>
    <row r="23" spans="1:14" ht="25.5" customHeight="1">
      <c r="A23" s="1832">
        <v>2.005</v>
      </c>
      <c r="B23" s="1787">
        <v>0</v>
      </c>
      <c r="C23" s="1788">
        <v>0</v>
      </c>
      <c r="D23" s="1789">
        <f t="shared" si="2"/>
        <v>0</v>
      </c>
      <c r="E23" s="1787">
        <v>469240</v>
      </c>
      <c r="F23" s="1788">
        <v>0</v>
      </c>
      <c r="G23" s="1788">
        <f t="shared" si="3"/>
        <v>469240</v>
      </c>
      <c r="H23" s="1833">
        <f t="shared" si="5"/>
        <v>-469240</v>
      </c>
      <c r="I23" s="1834">
        <f t="shared" si="5"/>
        <v>0</v>
      </c>
      <c r="J23" s="1835">
        <f t="shared" si="6"/>
        <v>-469240</v>
      </c>
      <c r="K23" s="1794">
        <v>51430</v>
      </c>
      <c r="L23" s="1795"/>
      <c r="M23" s="1821" t="s">
        <v>34</v>
      </c>
      <c r="N23" s="1797">
        <v>40918</v>
      </c>
    </row>
    <row r="24" spans="1:14" ht="23.25" customHeight="1">
      <c r="A24" s="1832">
        <v>2.006</v>
      </c>
      <c r="B24" s="1787">
        <v>586000</v>
      </c>
      <c r="C24" s="1788">
        <v>0</v>
      </c>
      <c r="D24" s="1789">
        <f t="shared" si="2"/>
        <v>586000</v>
      </c>
      <c r="E24" s="1787">
        <v>586000</v>
      </c>
      <c r="F24" s="1788">
        <v>0</v>
      </c>
      <c r="G24" s="1788">
        <f t="shared" si="3"/>
        <v>586000</v>
      </c>
      <c r="H24" s="1833">
        <f t="shared" si="5"/>
        <v>0</v>
      </c>
      <c r="I24" s="1834">
        <f t="shared" si="5"/>
        <v>0</v>
      </c>
      <c r="J24" s="1835">
        <f t="shared" si="6"/>
        <v>0</v>
      </c>
      <c r="K24" s="1794">
        <v>28772</v>
      </c>
      <c r="L24" s="1795"/>
      <c r="M24" s="1821" t="s">
        <v>35</v>
      </c>
      <c r="N24" s="1797">
        <v>40918</v>
      </c>
    </row>
    <row r="25" spans="1:14" ht="24" customHeight="1">
      <c r="A25" s="1832">
        <v>2.007</v>
      </c>
      <c r="B25" s="1787">
        <v>613927</v>
      </c>
      <c r="C25" s="1788">
        <v>0</v>
      </c>
      <c r="D25" s="1789">
        <f t="shared" si="2"/>
        <v>613927</v>
      </c>
      <c r="E25" s="1787">
        <v>613927</v>
      </c>
      <c r="F25" s="1788">
        <v>247038</v>
      </c>
      <c r="G25" s="1788">
        <f t="shared" si="3"/>
        <v>860965</v>
      </c>
      <c r="H25" s="1833">
        <f t="shared" si="5"/>
        <v>0</v>
      </c>
      <c r="I25" s="1834">
        <f t="shared" si="5"/>
        <v>-247038</v>
      </c>
      <c r="J25" s="1835">
        <f t="shared" si="6"/>
        <v>-247038</v>
      </c>
      <c r="K25" s="1794">
        <v>58175</v>
      </c>
      <c r="L25" s="1795"/>
      <c r="M25" s="1821" t="s">
        <v>36</v>
      </c>
      <c r="N25" s="1797">
        <v>40918</v>
      </c>
    </row>
    <row r="26" spans="1:14" ht="24" customHeight="1">
      <c r="A26" s="1832">
        <v>2.008</v>
      </c>
      <c r="B26" s="1787">
        <v>1328788</v>
      </c>
      <c r="C26" s="1788">
        <v>0</v>
      </c>
      <c r="D26" s="1789">
        <f t="shared" si="2"/>
        <v>1328788</v>
      </c>
      <c r="E26" s="1787">
        <v>723998</v>
      </c>
      <c r="F26" s="1788">
        <v>0</v>
      </c>
      <c r="G26" s="1788">
        <f t="shared" si="3"/>
        <v>723998</v>
      </c>
      <c r="H26" s="1833">
        <f t="shared" si="5"/>
        <v>604790</v>
      </c>
      <c r="I26" s="1834">
        <f t="shared" si="5"/>
        <v>0</v>
      </c>
      <c r="J26" s="1835">
        <f t="shared" si="6"/>
        <v>604790</v>
      </c>
      <c r="K26" s="1794"/>
      <c r="L26" s="1795"/>
      <c r="M26" s="1821" t="s">
        <v>37</v>
      </c>
      <c r="N26" s="1797">
        <v>40918</v>
      </c>
    </row>
    <row r="27" spans="1:14" ht="24.75" customHeight="1">
      <c r="A27" s="1832">
        <v>2.009</v>
      </c>
      <c r="B27" s="1787">
        <v>1497474</v>
      </c>
      <c r="C27" s="1788">
        <v>0</v>
      </c>
      <c r="D27" s="1789">
        <f t="shared" si="2"/>
        <v>1497474</v>
      </c>
      <c r="E27" s="1787">
        <v>1342522</v>
      </c>
      <c r="F27" s="1788">
        <v>0</v>
      </c>
      <c r="G27" s="1788">
        <f t="shared" si="3"/>
        <v>1342522</v>
      </c>
      <c r="H27" s="1833">
        <f t="shared" si="5"/>
        <v>154952</v>
      </c>
      <c r="I27" s="1834">
        <v>0</v>
      </c>
      <c r="J27" s="1835">
        <f t="shared" si="6"/>
        <v>154952</v>
      </c>
      <c r="K27" s="1794"/>
      <c r="L27" s="1795"/>
      <c r="M27" s="1821" t="s">
        <v>38</v>
      </c>
      <c r="N27" s="1797">
        <v>40918</v>
      </c>
    </row>
    <row r="28" spans="1:14" ht="22.5" customHeight="1">
      <c r="A28" s="1836">
        <v>2010</v>
      </c>
      <c r="B28" s="1788">
        <v>2226554</v>
      </c>
      <c r="C28" s="1788">
        <v>0</v>
      </c>
      <c r="D28" s="1788">
        <f t="shared" si="2"/>
        <v>2226554</v>
      </c>
      <c r="E28" s="1788">
        <v>2416800</v>
      </c>
      <c r="F28" s="1788">
        <v>0</v>
      </c>
      <c r="G28" s="1788">
        <f t="shared" si="3"/>
        <v>2416800</v>
      </c>
      <c r="H28" s="1834">
        <f t="shared" si="5"/>
        <v>-190246</v>
      </c>
      <c r="I28" s="1834">
        <f t="shared" si="5"/>
        <v>0</v>
      </c>
      <c r="J28" s="1834">
        <f t="shared" si="6"/>
        <v>-190246</v>
      </c>
      <c r="K28" s="1837"/>
      <c r="L28" s="1838"/>
      <c r="M28" s="1821" t="s">
        <v>39</v>
      </c>
      <c r="N28" s="1797">
        <v>40918</v>
      </c>
    </row>
    <row r="29" spans="1:14" ht="22.5" customHeight="1" thickBot="1">
      <c r="A29" s="1839" t="s">
        <v>1041</v>
      </c>
      <c r="B29" s="1840">
        <f>SUM(B21:B28)</f>
        <v>7137743</v>
      </c>
      <c r="C29" s="1840">
        <f aca="true" t="shared" si="7" ref="C29:K29">SUM(C21:C28)</f>
        <v>1756000</v>
      </c>
      <c r="D29" s="1840">
        <f t="shared" si="7"/>
        <v>8893743</v>
      </c>
      <c r="E29" s="1840">
        <f t="shared" si="7"/>
        <v>6619677</v>
      </c>
      <c r="F29" s="1840">
        <f t="shared" si="7"/>
        <v>1373333</v>
      </c>
      <c r="G29" s="1840">
        <f t="shared" si="7"/>
        <v>7993010</v>
      </c>
      <c r="H29" s="1841">
        <f t="shared" si="7"/>
        <v>518066</v>
      </c>
      <c r="I29" s="1841">
        <f t="shared" si="7"/>
        <v>382667</v>
      </c>
      <c r="J29" s="1841">
        <f t="shared" si="7"/>
        <v>900733</v>
      </c>
      <c r="K29" s="1841">
        <f t="shared" si="7"/>
        <v>138377</v>
      </c>
      <c r="L29" s="1842"/>
      <c r="M29" s="1843"/>
      <c r="N29" s="1844"/>
    </row>
    <row r="30" spans="1:14" ht="22.5" customHeight="1" thickBot="1">
      <c r="A30" s="1845" t="s">
        <v>100</v>
      </c>
      <c r="B30" s="1846">
        <f>SUM(B19:B28)</f>
        <v>7137743</v>
      </c>
      <c r="C30" s="1846">
        <f aca="true" t="shared" si="8" ref="C30:J30">SUM(C19:C28)</f>
        <v>4212000</v>
      </c>
      <c r="D30" s="1846">
        <f t="shared" si="8"/>
        <v>11349743</v>
      </c>
      <c r="E30" s="1846">
        <f t="shared" si="8"/>
        <v>6619677</v>
      </c>
      <c r="F30" s="1846">
        <f t="shared" si="8"/>
        <v>3798742</v>
      </c>
      <c r="G30" s="1846">
        <f t="shared" si="8"/>
        <v>9484419</v>
      </c>
      <c r="H30" s="1847">
        <f t="shared" si="8"/>
        <v>518066</v>
      </c>
      <c r="I30" s="1847">
        <f t="shared" si="8"/>
        <v>413258</v>
      </c>
      <c r="J30" s="1847">
        <f t="shared" si="8"/>
        <v>931324</v>
      </c>
      <c r="K30" s="1848">
        <f>SUM(K19:K28)</f>
        <v>138377</v>
      </c>
      <c r="L30" s="1849">
        <f>SUM(L19:L28)</f>
        <v>1582770</v>
      </c>
      <c r="M30" s="1850"/>
      <c r="N30" s="1851"/>
    </row>
    <row r="31" spans="1:14" ht="22.5" customHeight="1">
      <c r="A31" s="1852"/>
      <c r="B31" s="1853"/>
      <c r="C31" s="1853"/>
      <c r="D31" s="1853"/>
      <c r="E31" s="1853"/>
      <c r="F31" s="1853"/>
      <c r="G31" s="1853"/>
      <c r="H31" s="1854"/>
      <c r="I31" s="1854"/>
      <c r="J31" s="1855"/>
      <c r="K31" s="1854"/>
      <c r="L31" s="1853"/>
      <c r="M31" s="1856"/>
      <c r="N31" s="1856"/>
    </row>
    <row r="32" spans="1:14" s="1862" customFormat="1" ht="17.25" customHeight="1">
      <c r="A32" s="1857"/>
      <c r="B32" s="1858" t="s">
        <v>893</v>
      </c>
      <c r="C32" s="1858"/>
      <c r="D32" s="1858"/>
      <c r="E32" s="1858"/>
      <c r="F32" s="1858"/>
      <c r="G32" s="1858"/>
      <c r="H32" s="1859"/>
      <c r="I32" s="1859"/>
      <c r="J32" s="1860"/>
      <c r="K32" s="1859"/>
      <c r="L32" s="1858"/>
      <c r="M32" s="1861"/>
      <c r="N32" s="1861"/>
    </row>
    <row r="33" spans="1:14" ht="22.5" customHeight="1">
      <c r="A33" s="1852"/>
      <c r="B33" s="1853" t="s">
        <v>25</v>
      </c>
      <c r="C33" s="1853"/>
      <c r="D33" s="1853"/>
      <c r="E33" s="1853"/>
      <c r="F33" s="1853"/>
      <c r="G33" s="1853"/>
      <c r="H33" s="1854"/>
      <c r="I33" s="1854"/>
      <c r="J33" s="1855"/>
      <c r="K33" s="1854"/>
      <c r="L33" s="1853"/>
      <c r="M33" s="1856"/>
      <c r="N33" s="1856"/>
    </row>
    <row r="34" spans="1:14" ht="22.5" customHeight="1">
      <c r="A34" s="1852"/>
      <c r="C34" s="1853"/>
      <c r="D34" s="1853"/>
      <c r="E34" s="1853"/>
      <c r="F34" s="1853"/>
      <c r="G34" s="1853"/>
      <c r="H34" s="1854"/>
      <c r="I34" s="1854"/>
      <c r="J34" s="1855"/>
      <c r="K34" s="1854"/>
      <c r="L34" s="1853"/>
      <c r="M34" s="1856"/>
      <c r="N34" s="1856"/>
    </row>
    <row r="35" spans="2:11" ht="18" customHeight="1">
      <c r="B35" s="1863" t="s">
        <v>111</v>
      </c>
      <c r="C35" s="1864" t="s">
        <v>772</v>
      </c>
      <c r="D35" s="1864"/>
      <c r="E35" s="1865"/>
      <c r="F35" s="1865"/>
      <c r="G35" s="1865"/>
      <c r="H35" s="1866"/>
      <c r="I35" s="1867" t="s">
        <v>112</v>
      </c>
      <c r="J35" s="1868" t="s">
        <v>850</v>
      </c>
      <c r="K35" s="1869"/>
    </row>
    <row r="36" spans="2:12" ht="19.5" customHeight="1">
      <c r="B36" s="1863" t="s">
        <v>886</v>
      </c>
      <c r="C36" s="1865"/>
      <c r="D36" s="1865"/>
      <c r="E36" s="1865"/>
      <c r="F36" s="1865"/>
      <c r="G36" s="1865"/>
      <c r="H36" s="1869"/>
      <c r="I36" s="1869"/>
      <c r="J36" s="1870" t="s">
        <v>956</v>
      </c>
      <c r="K36" s="1869"/>
      <c r="L36" s="1871"/>
    </row>
    <row r="37" spans="2:14" ht="16.5" customHeight="1">
      <c r="B37" s="1872" t="s">
        <v>885</v>
      </c>
      <c r="C37" s="1865"/>
      <c r="D37" s="1865"/>
      <c r="E37" s="1865"/>
      <c r="F37" s="1865"/>
      <c r="G37" s="1865"/>
      <c r="H37" s="1869"/>
      <c r="I37" s="1869"/>
      <c r="J37" s="1869"/>
      <c r="K37" s="1869"/>
      <c r="L37" s="1871"/>
      <c r="M37" s="1856"/>
      <c r="N37" s="1856"/>
    </row>
    <row r="38" spans="2:8" ht="22.5" customHeight="1">
      <c r="B38" s="1863"/>
      <c r="C38" s="1863"/>
      <c r="D38" s="1863"/>
      <c r="E38" s="1873"/>
      <c r="F38" s="1863"/>
      <c r="G38" s="1863"/>
      <c r="H38" s="1874"/>
    </row>
    <row r="39" ht="22.5" customHeight="1">
      <c r="G39" s="1877"/>
    </row>
    <row r="40" ht="22.5" customHeight="1">
      <c r="E40" s="1748"/>
    </row>
    <row r="41" ht="22.5" customHeight="1">
      <c r="E41" s="1748"/>
    </row>
  </sheetData>
  <sheetProtection/>
  <mergeCells count="8">
    <mergeCell ref="A1:N1"/>
    <mergeCell ref="A2:N2"/>
    <mergeCell ref="A3:N3"/>
    <mergeCell ref="A8:A9"/>
    <mergeCell ref="K8:L8"/>
    <mergeCell ref="B8:D8"/>
    <mergeCell ref="E8:G8"/>
    <mergeCell ref="H8:J8"/>
  </mergeCells>
  <printOptions horizontalCentered="1" verticalCentered="1"/>
  <pageMargins left="0.48" right="0.26" top="0.33" bottom="0.22" header="0" footer="0"/>
  <pageSetup horizontalDpi="600" verticalDpi="600" orientation="landscape" paperSize="5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H19" sqref="H19"/>
    </sheetView>
  </sheetViews>
  <sheetFormatPr defaultColWidth="11.421875" defaultRowHeight="12.75"/>
  <cols>
    <col min="1" max="1" width="10.28125" style="0" customWidth="1"/>
    <col min="2" max="2" width="15.28125" style="0" customWidth="1"/>
    <col min="3" max="3" width="11.00390625" style="0" customWidth="1"/>
    <col min="4" max="4" width="11.28125" style="0" bestFit="1" customWidth="1"/>
    <col min="5" max="5" width="15.28125" style="50" customWidth="1"/>
    <col min="6" max="6" width="11.00390625" style="0" customWidth="1"/>
    <col min="7" max="7" width="14.57421875" style="0" customWidth="1"/>
    <col min="8" max="8" width="15.28125" style="1048" customWidth="1"/>
    <col min="9" max="9" width="13.7109375" style="1048" customWidth="1"/>
    <col min="10" max="10" width="14.28125" style="1049" customWidth="1"/>
    <col min="11" max="11" width="13.7109375" style="0" customWidth="1"/>
    <col min="12" max="12" width="15.140625" style="0" customWidth="1"/>
    <col min="13" max="13" width="11.7109375" style="0" customWidth="1"/>
    <col min="14" max="14" width="9.71093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046"/>
      <c r="I1" s="1046"/>
      <c r="J1" s="1046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046"/>
      <c r="I2" s="1046"/>
      <c r="J2" s="1046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046"/>
      <c r="I3" s="1046"/>
      <c r="J3" s="1046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046"/>
      <c r="I4" s="1046"/>
      <c r="J4" s="1047"/>
      <c r="K4" s="1"/>
      <c r="L4" s="1"/>
      <c r="M4" s="1"/>
      <c r="N4" s="1"/>
    </row>
    <row r="5" ht="12.75">
      <c r="E5"/>
    </row>
    <row r="6" spans="5:12" ht="15.75">
      <c r="E6"/>
      <c r="K6" s="5" t="s">
        <v>196</v>
      </c>
      <c r="L6" s="50" t="s">
        <v>427</v>
      </c>
    </row>
    <row r="7" spans="5:12" ht="15.75">
      <c r="E7"/>
      <c r="K7" s="7" t="s">
        <v>90</v>
      </c>
      <c r="L7" s="6" t="s">
        <v>428</v>
      </c>
    </row>
    <row r="8" spans="5:12" ht="15.75">
      <c r="E8"/>
      <c r="K8" s="7" t="s">
        <v>91</v>
      </c>
      <c r="L8" s="6" t="s">
        <v>429</v>
      </c>
    </row>
    <row r="9" spans="2:14" s="8" customFormat="1" ht="18.75" thickBot="1">
      <c r="B9" s="9"/>
      <c r="C9" s="10"/>
      <c r="D9" s="11"/>
      <c r="E9" s="9"/>
      <c r="F9" s="12"/>
      <c r="G9" s="9"/>
      <c r="H9" s="1051"/>
      <c r="I9" s="1051"/>
      <c r="J9" s="1052"/>
      <c r="K9" s="9"/>
      <c r="L9" s="9"/>
      <c r="M9" s="9"/>
      <c r="N9" s="9"/>
    </row>
    <row r="10" spans="1:14" ht="19.5" customHeight="1" thickBot="1">
      <c r="A10" s="2272" t="s">
        <v>92</v>
      </c>
      <c r="B10" s="14" t="s">
        <v>93</v>
      </c>
      <c r="C10" s="15"/>
      <c r="D10" s="16"/>
      <c r="E10" s="15" t="s">
        <v>94</v>
      </c>
      <c r="F10" s="15"/>
      <c r="G10" s="16"/>
      <c r="H10" s="1071" t="s">
        <v>175</v>
      </c>
      <c r="I10" s="1072"/>
      <c r="J10" s="1073"/>
      <c r="K10" s="238" t="s">
        <v>96</v>
      </c>
      <c r="L10" s="71"/>
      <c r="M10" s="20" t="s">
        <v>97</v>
      </c>
      <c r="N10" s="20"/>
    </row>
    <row r="11" spans="1:14" ht="19.5" customHeight="1" thickBot="1">
      <c r="A11" s="2416"/>
      <c r="B11" s="22" t="s">
        <v>98</v>
      </c>
      <c r="C11" s="23" t="s">
        <v>99</v>
      </c>
      <c r="D11" s="24" t="s">
        <v>100</v>
      </c>
      <c r="E11" s="133" t="s">
        <v>98</v>
      </c>
      <c r="F11" s="23" t="s">
        <v>99</v>
      </c>
      <c r="G11" s="24" t="s">
        <v>100</v>
      </c>
      <c r="H11" s="1074" t="s">
        <v>98</v>
      </c>
      <c r="I11" s="1075" t="s">
        <v>99</v>
      </c>
      <c r="J11" s="1076" t="s">
        <v>100</v>
      </c>
      <c r="K11" s="25" t="s">
        <v>98</v>
      </c>
      <c r="L11" s="143" t="s">
        <v>99</v>
      </c>
      <c r="M11" s="25" t="s">
        <v>101</v>
      </c>
      <c r="N11" s="24" t="s">
        <v>102</v>
      </c>
    </row>
    <row r="12" spans="1:14" s="32" customFormat="1" ht="23.25" customHeight="1">
      <c r="A12" s="966" t="s">
        <v>103</v>
      </c>
      <c r="B12" s="191">
        <v>0</v>
      </c>
      <c r="C12" s="184">
        <v>0</v>
      </c>
      <c r="D12" s="347">
        <f aca="true" t="shared" si="0" ref="D12:D28">B12+C12</f>
        <v>0</v>
      </c>
      <c r="E12" s="134">
        <v>0</v>
      </c>
      <c r="F12" s="27">
        <v>0</v>
      </c>
      <c r="G12" s="314">
        <f>+E12+F12</f>
        <v>0</v>
      </c>
      <c r="H12" s="1077">
        <f>B12-E12</f>
        <v>0</v>
      </c>
      <c r="I12" s="1057">
        <f aca="true" t="shared" si="1" ref="H12:I18">C12-F12</f>
        <v>0</v>
      </c>
      <c r="J12" s="1078">
        <f aca="true" t="shared" si="2" ref="J12:J17">H12+I12</f>
        <v>0</v>
      </c>
      <c r="K12" s="239"/>
      <c r="L12" s="144"/>
      <c r="M12" s="152"/>
      <c r="N12" s="36"/>
    </row>
    <row r="13" spans="1:14" s="32" customFormat="1" ht="30" customHeight="1">
      <c r="A13" s="333" t="s">
        <v>104</v>
      </c>
      <c r="B13" s="130">
        <v>0</v>
      </c>
      <c r="C13" s="27">
        <v>0</v>
      </c>
      <c r="D13" s="314">
        <f t="shared" si="0"/>
        <v>0</v>
      </c>
      <c r="E13" s="134">
        <v>0</v>
      </c>
      <c r="F13" s="27">
        <v>0</v>
      </c>
      <c r="G13" s="314">
        <f aca="true" t="shared" si="3" ref="G13:G28">E13+F13</f>
        <v>0</v>
      </c>
      <c r="H13" s="1077">
        <f t="shared" si="1"/>
        <v>0</v>
      </c>
      <c r="I13" s="1057">
        <f t="shared" si="1"/>
        <v>0</v>
      </c>
      <c r="J13" s="1078">
        <f t="shared" si="2"/>
        <v>0</v>
      </c>
      <c r="K13" s="239"/>
      <c r="L13" s="144"/>
      <c r="M13" s="152"/>
      <c r="N13" s="36"/>
    </row>
    <row r="14" spans="1:14" s="32" customFormat="1" ht="30.75" customHeight="1">
      <c r="A14" s="333" t="s">
        <v>105</v>
      </c>
      <c r="B14" s="130">
        <v>0</v>
      </c>
      <c r="C14" s="27">
        <v>0</v>
      </c>
      <c r="D14" s="314">
        <f t="shared" si="0"/>
        <v>0</v>
      </c>
      <c r="E14" s="134">
        <v>0</v>
      </c>
      <c r="F14" s="27">
        <v>0</v>
      </c>
      <c r="G14" s="314">
        <f t="shared" si="3"/>
        <v>0</v>
      </c>
      <c r="H14" s="1077">
        <f t="shared" si="1"/>
        <v>0</v>
      </c>
      <c r="I14" s="1057">
        <f t="shared" si="1"/>
        <v>0</v>
      </c>
      <c r="J14" s="1078">
        <f t="shared" si="2"/>
        <v>0</v>
      </c>
      <c r="K14" s="239"/>
      <c r="L14" s="144"/>
      <c r="M14" s="152"/>
      <c r="N14" s="36"/>
    </row>
    <row r="15" spans="1:14" s="32" customFormat="1" ht="34.5" customHeight="1">
      <c r="A15" s="333">
        <v>1.998</v>
      </c>
      <c r="B15" s="130">
        <v>0</v>
      </c>
      <c r="C15" s="27">
        <v>0</v>
      </c>
      <c r="D15" s="314">
        <f t="shared" si="0"/>
        <v>0</v>
      </c>
      <c r="E15" s="134">
        <v>0</v>
      </c>
      <c r="F15" s="27">
        <v>0</v>
      </c>
      <c r="G15" s="314">
        <f>+E15+F15</f>
        <v>0</v>
      </c>
      <c r="H15" s="1077">
        <f>B15-E15</f>
        <v>0</v>
      </c>
      <c r="I15" s="1057">
        <f>C15-F15</f>
        <v>0</v>
      </c>
      <c r="J15" s="1078">
        <f>H15+I15</f>
        <v>0</v>
      </c>
      <c r="K15" s="239"/>
      <c r="L15" s="144"/>
      <c r="M15" s="152"/>
      <c r="N15" s="36"/>
    </row>
    <row r="16" spans="1:14" s="32" customFormat="1" ht="31.5" customHeight="1">
      <c r="A16" s="333">
        <v>1.999</v>
      </c>
      <c r="B16" s="130">
        <v>0</v>
      </c>
      <c r="C16" s="27">
        <v>0</v>
      </c>
      <c r="D16" s="314">
        <f t="shared" si="0"/>
        <v>0</v>
      </c>
      <c r="E16" s="134">
        <v>0</v>
      </c>
      <c r="F16" s="27">
        <v>0</v>
      </c>
      <c r="G16" s="314">
        <f>+E16+F16</f>
        <v>0</v>
      </c>
      <c r="H16" s="1077">
        <f t="shared" si="1"/>
        <v>0</v>
      </c>
      <c r="I16" s="1057">
        <f t="shared" si="1"/>
        <v>0</v>
      </c>
      <c r="J16" s="1078">
        <f>H16+I16</f>
        <v>0</v>
      </c>
      <c r="K16" s="239"/>
      <c r="L16" s="144"/>
      <c r="M16" s="152"/>
      <c r="N16" s="36"/>
    </row>
    <row r="17" spans="1:14" ht="31.5" customHeight="1">
      <c r="A17" s="223" t="s">
        <v>106</v>
      </c>
      <c r="B17" s="130">
        <v>0</v>
      </c>
      <c r="C17" s="27">
        <v>0</v>
      </c>
      <c r="D17" s="314">
        <f t="shared" si="0"/>
        <v>0</v>
      </c>
      <c r="E17" s="134">
        <v>0</v>
      </c>
      <c r="F17" s="27">
        <v>0</v>
      </c>
      <c r="G17" s="314">
        <f t="shared" si="3"/>
        <v>0</v>
      </c>
      <c r="H17" s="1077">
        <f t="shared" si="1"/>
        <v>0</v>
      </c>
      <c r="I17" s="1057">
        <f t="shared" si="1"/>
        <v>0</v>
      </c>
      <c r="J17" s="1078">
        <f t="shared" si="2"/>
        <v>0</v>
      </c>
      <c r="K17" s="239"/>
      <c r="L17" s="144"/>
      <c r="M17" s="152"/>
      <c r="N17" s="36"/>
    </row>
    <row r="18" spans="1:14" ht="29.25" customHeight="1">
      <c r="A18" s="223" t="s">
        <v>107</v>
      </c>
      <c r="B18" s="130">
        <v>0</v>
      </c>
      <c r="C18" s="27">
        <v>0</v>
      </c>
      <c r="D18" s="314">
        <f t="shared" si="0"/>
        <v>0</v>
      </c>
      <c r="E18" s="134">
        <v>0</v>
      </c>
      <c r="F18" s="27">
        <v>0</v>
      </c>
      <c r="G18" s="314">
        <f t="shared" si="3"/>
        <v>0</v>
      </c>
      <c r="H18" s="1077">
        <f t="shared" si="1"/>
        <v>0</v>
      </c>
      <c r="I18" s="1057">
        <f t="shared" si="1"/>
        <v>0</v>
      </c>
      <c r="J18" s="1078">
        <f>H18+I18</f>
        <v>0</v>
      </c>
      <c r="K18" s="239"/>
      <c r="L18" s="144"/>
      <c r="M18" s="152"/>
      <c r="N18" s="36"/>
    </row>
    <row r="19" spans="1:14" ht="39.75" customHeight="1">
      <c r="A19" s="543" t="s">
        <v>108</v>
      </c>
      <c r="B19" s="226">
        <f>SUM(B12:B18)</f>
        <v>0</v>
      </c>
      <c r="C19" s="38">
        <f aca="true" t="shared" si="4" ref="C19:J19">SUM(C12:C18)</f>
        <v>0</v>
      </c>
      <c r="D19" s="241">
        <f t="shared" si="4"/>
        <v>0</v>
      </c>
      <c r="E19" s="135">
        <f t="shared" si="4"/>
        <v>0</v>
      </c>
      <c r="F19" s="38">
        <f t="shared" si="4"/>
        <v>0</v>
      </c>
      <c r="G19" s="241">
        <f t="shared" si="4"/>
        <v>0</v>
      </c>
      <c r="H19" s="1079">
        <f t="shared" si="4"/>
        <v>0</v>
      </c>
      <c r="I19" s="1059">
        <f t="shared" si="4"/>
        <v>0</v>
      </c>
      <c r="J19" s="1080">
        <f t="shared" si="4"/>
        <v>0</v>
      </c>
      <c r="K19" s="226">
        <f>SUM(K12:K18)</f>
        <v>0</v>
      </c>
      <c r="L19" s="145">
        <f>SUM(L12:L18)</f>
        <v>0</v>
      </c>
      <c r="M19" s="147"/>
      <c r="N19" s="36"/>
    </row>
    <row r="20" spans="1:14" ht="19.5" customHeight="1">
      <c r="A20" s="223" t="s">
        <v>109</v>
      </c>
      <c r="B20" s="130">
        <v>0</v>
      </c>
      <c r="C20" s="27">
        <v>0</v>
      </c>
      <c r="D20" s="314">
        <f t="shared" si="0"/>
        <v>0</v>
      </c>
      <c r="E20" s="134">
        <v>0</v>
      </c>
      <c r="F20" s="27">
        <v>0</v>
      </c>
      <c r="G20" s="314">
        <f t="shared" si="3"/>
        <v>0</v>
      </c>
      <c r="H20" s="1077">
        <f aca="true" t="shared" si="5" ref="H20:I28">B20-E20</f>
        <v>0</v>
      </c>
      <c r="I20" s="1057">
        <f>C20-F20</f>
        <v>0</v>
      </c>
      <c r="J20" s="1078">
        <f aca="true" t="shared" si="6" ref="J20:J28">H20+I20</f>
        <v>0</v>
      </c>
      <c r="K20" s="239"/>
      <c r="L20" s="144"/>
      <c r="M20" s="147"/>
      <c r="N20" s="36"/>
    </row>
    <row r="21" spans="1:14" ht="19.5" customHeight="1">
      <c r="A21" s="223" t="s">
        <v>110</v>
      </c>
      <c r="B21" s="130">
        <v>0</v>
      </c>
      <c r="C21" s="27">
        <v>0</v>
      </c>
      <c r="D21" s="314">
        <f t="shared" si="0"/>
        <v>0</v>
      </c>
      <c r="E21" s="134">
        <v>0</v>
      </c>
      <c r="F21" s="27">
        <v>0</v>
      </c>
      <c r="G21" s="314">
        <f t="shared" si="3"/>
        <v>0</v>
      </c>
      <c r="H21" s="1081">
        <f t="shared" si="5"/>
        <v>0</v>
      </c>
      <c r="I21" s="1057">
        <f t="shared" si="5"/>
        <v>0</v>
      </c>
      <c r="J21" s="1078">
        <f t="shared" si="6"/>
        <v>0</v>
      </c>
      <c r="K21" s="239"/>
      <c r="L21" s="144"/>
      <c r="M21" s="147"/>
      <c r="N21" s="36"/>
    </row>
    <row r="22" spans="1:14" ht="19.5" customHeight="1">
      <c r="A22" s="223" t="s">
        <v>140</v>
      </c>
      <c r="B22" s="130">
        <v>0</v>
      </c>
      <c r="C22" s="27">
        <v>0</v>
      </c>
      <c r="D22" s="314">
        <f t="shared" si="0"/>
        <v>0</v>
      </c>
      <c r="E22" s="134">
        <v>341082</v>
      </c>
      <c r="F22" s="27">
        <v>0</v>
      </c>
      <c r="G22" s="314">
        <f>E22+F22</f>
        <v>341082</v>
      </c>
      <c r="H22" s="1081">
        <v>0</v>
      </c>
      <c r="I22" s="1057">
        <f>C22-F22</f>
        <v>0</v>
      </c>
      <c r="J22" s="1078">
        <f t="shared" si="6"/>
        <v>0</v>
      </c>
      <c r="K22" s="239">
        <v>341082</v>
      </c>
      <c r="L22" s="144"/>
      <c r="M22" s="2417" t="s">
        <v>573</v>
      </c>
      <c r="N22" s="2418"/>
    </row>
    <row r="23" spans="1:14" ht="19.5" customHeight="1">
      <c r="A23" s="223" t="s">
        <v>141</v>
      </c>
      <c r="B23" s="130">
        <v>660000</v>
      </c>
      <c r="C23" s="27">
        <v>0</v>
      </c>
      <c r="D23" s="314">
        <f t="shared" si="0"/>
        <v>660000</v>
      </c>
      <c r="E23" s="134">
        <v>632100</v>
      </c>
      <c r="F23" s="27">
        <v>0</v>
      </c>
      <c r="G23" s="314">
        <f t="shared" si="3"/>
        <v>632100</v>
      </c>
      <c r="H23" s="1081">
        <f t="shared" si="5"/>
        <v>27900</v>
      </c>
      <c r="I23" s="1057">
        <f t="shared" si="5"/>
        <v>0</v>
      </c>
      <c r="J23" s="1078">
        <f t="shared" si="6"/>
        <v>27900</v>
      </c>
      <c r="K23" s="239"/>
      <c r="L23" s="144"/>
      <c r="M23" s="2417" t="s">
        <v>574</v>
      </c>
      <c r="N23" s="2418"/>
    </row>
    <row r="24" spans="1:14" ht="19.5" customHeight="1">
      <c r="A24" s="223" t="s">
        <v>348</v>
      </c>
      <c r="B24" s="130">
        <v>711000</v>
      </c>
      <c r="C24" s="27">
        <v>0</v>
      </c>
      <c r="D24" s="314">
        <f t="shared" si="0"/>
        <v>711000</v>
      </c>
      <c r="E24" s="134">
        <v>682548</v>
      </c>
      <c r="F24" s="27">
        <v>0</v>
      </c>
      <c r="G24" s="314">
        <f t="shared" si="3"/>
        <v>682548</v>
      </c>
      <c r="H24" s="1081">
        <f t="shared" si="5"/>
        <v>28452</v>
      </c>
      <c r="I24" s="1057">
        <f t="shared" si="5"/>
        <v>0</v>
      </c>
      <c r="J24" s="1078">
        <f t="shared" si="6"/>
        <v>28452</v>
      </c>
      <c r="K24" s="239"/>
      <c r="L24" s="144"/>
      <c r="M24" s="2417" t="s">
        <v>839</v>
      </c>
      <c r="N24" s="2418"/>
    </row>
    <row r="25" spans="1:14" ht="19.5" customHeight="1">
      <c r="A25" s="223" t="s">
        <v>356</v>
      </c>
      <c r="B25" s="130">
        <v>713270</v>
      </c>
      <c r="C25" s="27">
        <v>0</v>
      </c>
      <c r="D25" s="314">
        <f t="shared" si="0"/>
        <v>713270</v>
      </c>
      <c r="E25" s="134">
        <v>826501</v>
      </c>
      <c r="F25" s="27">
        <v>0</v>
      </c>
      <c r="G25" s="314">
        <f t="shared" si="3"/>
        <v>826501</v>
      </c>
      <c r="H25" s="1081">
        <f t="shared" si="5"/>
        <v>-113231</v>
      </c>
      <c r="I25" s="1057">
        <f t="shared" si="5"/>
        <v>0</v>
      </c>
      <c r="J25" s="1078">
        <f t="shared" si="6"/>
        <v>-113231</v>
      </c>
      <c r="K25" s="239">
        <v>970054</v>
      </c>
      <c r="L25" s="144"/>
      <c r="M25" s="2417" t="s">
        <v>840</v>
      </c>
      <c r="N25" s="2418"/>
    </row>
    <row r="26" spans="1:14" ht="19.5" customHeight="1">
      <c r="A26" s="335" t="s">
        <v>357</v>
      </c>
      <c r="B26" s="130">
        <v>3480912</v>
      </c>
      <c r="C26" s="27">
        <v>0</v>
      </c>
      <c r="D26" s="314">
        <f t="shared" si="0"/>
        <v>3480912</v>
      </c>
      <c r="E26" s="134">
        <v>2079614</v>
      </c>
      <c r="F26" s="27">
        <v>0</v>
      </c>
      <c r="G26" s="27">
        <f t="shared" si="3"/>
        <v>2079614</v>
      </c>
      <c r="H26" s="1058">
        <f t="shared" si="5"/>
        <v>1401298</v>
      </c>
      <c r="I26" s="1057">
        <f t="shared" si="5"/>
        <v>0</v>
      </c>
      <c r="J26" s="1058">
        <f t="shared" si="6"/>
        <v>1401298</v>
      </c>
      <c r="K26" s="29"/>
      <c r="L26" s="144"/>
      <c r="M26" s="2417" t="s">
        <v>841</v>
      </c>
      <c r="N26" s="2418"/>
    </row>
    <row r="27" spans="1:14" ht="19.5" customHeight="1">
      <c r="A27" s="335" t="s">
        <v>384</v>
      </c>
      <c r="B27" s="130">
        <v>4971979</v>
      </c>
      <c r="C27" s="27">
        <v>0</v>
      </c>
      <c r="D27" s="314">
        <f t="shared" si="0"/>
        <v>4971979</v>
      </c>
      <c r="E27" s="134">
        <v>3275714</v>
      </c>
      <c r="F27" s="27">
        <v>0</v>
      </c>
      <c r="G27" s="27">
        <f t="shared" si="3"/>
        <v>3275714</v>
      </c>
      <c r="H27" s="1058">
        <f t="shared" si="5"/>
        <v>1696265</v>
      </c>
      <c r="I27" s="1057">
        <f t="shared" si="5"/>
        <v>0</v>
      </c>
      <c r="J27" s="1058">
        <f t="shared" si="6"/>
        <v>1696265</v>
      </c>
      <c r="K27" s="29"/>
      <c r="L27" s="144"/>
      <c r="M27" s="2414" t="s">
        <v>842</v>
      </c>
      <c r="N27" s="2415"/>
    </row>
    <row r="28" spans="1:14" ht="19.5" customHeight="1">
      <c r="A28" s="967">
        <v>2010</v>
      </c>
      <c r="B28" s="337">
        <v>5071419</v>
      </c>
      <c r="C28" s="126">
        <v>0</v>
      </c>
      <c r="D28" s="344">
        <f t="shared" si="0"/>
        <v>5071419</v>
      </c>
      <c r="E28" s="181">
        <v>3815280</v>
      </c>
      <c r="F28" s="126">
        <v>0</v>
      </c>
      <c r="G28" s="344">
        <f t="shared" si="3"/>
        <v>3815280</v>
      </c>
      <c r="H28" s="1479">
        <f t="shared" si="5"/>
        <v>1256139</v>
      </c>
      <c r="I28" s="1480">
        <f t="shared" si="5"/>
        <v>0</v>
      </c>
      <c r="J28" s="1481">
        <f t="shared" si="6"/>
        <v>1256139</v>
      </c>
      <c r="K28" s="346"/>
      <c r="L28" s="174"/>
      <c r="M28" s="2414" t="s">
        <v>843</v>
      </c>
      <c r="N28" s="2415"/>
    </row>
    <row r="29" spans="1:14" ht="19.5" customHeight="1" thickBot="1">
      <c r="A29" s="844" t="s">
        <v>1041</v>
      </c>
      <c r="B29" s="963">
        <f>SUM(B20:B28)</f>
        <v>15608580</v>
      </c>
      <c r="C29" s="963">
        <f aca="true" t="shared" si="7" ref="C29:J29">SUM(C20:C28)</f>
        <v>0</v>
      </c>
      <c r="D29" s="968">
        <f t="shared" si="7"/>
        <v>15608580</v>
      </c>
      <c r="E29" s="879">
        <f t="shared" si="7"/>
        <v>11652839</v>
      </c>
      <c r="F29" s="963">
        <f t="shared" si="7"/>
        <v>0</v>
      </c>
      <c r="G29" s="963">
        <f t="shared" si="7"/>
        <v>11652839</v>
      </c>
      <c r="H29" s="1475">
        <f t="shared" si="7"/>
        <v>4296823</v>
      </c>
      <c r="I29" s="1475">
        <f t="shared" si="7"/>
        <v>0</v>
      </c>
      <c r="J29" s="1475">
        <f t="shared" si="7"/>
        <v>4296823</v>
      </c>
      <c r="K29" s="346"/>
      <c r="L29" s="174"/>
      <c r="M29" s="964"/>
      <c r="N29" s="965"/>
    </row>
    <row r="30" spans="1:14" ht="20.25" customHeight="1" thickBot="1">
      <c r="A30" s="437" t="s">
        <v>100</v>
      </c>
      <c r="B30" s="148">
        <f>SUM(B19:B28)</f>
        <v>15608580</v>
      </c>
      <c r="C30" s="148">
        <f aca="true" t="shared" si="8" ref="C30:K30">SUM(C19:C28)</f>
        <v>0</v>
      </c>
      <c r="D30" s="177">
        <f t="shared" si="8"/>
        <v>15608580</v>
      </c>
      <c r="E30" s="136">
        <f t="shared" si="8"/>
        <v>11652839</v>
      </c>
      <c r="F30" s="148">
        <f t="shared" si="8"/>
        <v>0</v>
      </c>
      <c r="G30" s="148">
        <f t="shared" si="8"/>
        <v>11652839</v>
      </c>
      <c r="H30" s="1474">
        <f t="shared" si="8"/>
        <v>4296823</v>
      </c>
      <c r="I30" s="1474">
        <f t="shared" si="8"/>
        <v>0</v>
      </c>
      <c r="J30" s="1474">
        <f t="shared" si="8"/>
        <v>4296823</v>
      </c>
      <c r="K30" s="148">
        <f t="shared" si="8"/>
        <v>1311136</v>
      </c>
      <c r="L30" s="176">
        <f>SUM(L19:L27)</f>
        <v>0</v>
      </c>
      <c r="M30" s="148"/>
      <c r="N30" s="44"/>
    </row>
    <row r="31" spans="1:14" ht="15">
      <c r="A31" s="45"/>
      <c r="B31" s="46"/>
      <c r="C31" s="46"/>
      <c r="D31" s="46"/>
      <c r="E31" s="46"/>
      <c r="F31" s="46"/>
      <c r="G31" s="46"/>
      <c r="H31" s="1063"/>
      <c r="I31" s="1063"/>
      <c r="J31" s="1064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063"/>
      <c r="I32" s="1063"/>
      <c r="J32" s="1064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063"/>
      <c r="I33" s="1063"/>
      <c r="J33" s="1064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063"/>
      <c r="I34" s="1063"/>
      <c r="J34" s="1064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063"/>
      <c r="I35" s="1063"/>
      <c r="J35" s="1064"/>
      <c r="K35" s="46"/>
      <c r="L35" s="46"/>
      <c r="M35" s="46"/>
      <c r="N35" s="46"/>
    </row>
    <row r="36" spans="2:11" ht="15">
      <c r="B36" s="67" t="s">
        <v>111</v>
      </c>
      <c r="C36" s="311" t="s">
        <v>575</v>
      </c>
      <c r="D36" s="311"/>
      <c r="E36" s="48"/>
      <c r="F36" s="48"/>
      <c r="G36" s="48"/>
      <c r="H36" s="1482"/>
      <c r="I36" s="1066" t="s">
        <v>112</v>
      </c>
      <c r="J36" s="1067" t="s">
        <v>354</v>
      </c>
      <c r="K36" s="49"/>
    </row>
    <row r="37" spans="2:12" ht="15">
      <c r="B37" s="67" t="s">
        <v>576</v>
      </c>
      <c r="C37" s="48"/>
      <c r="D37" s="48"/>
      <c r="E37" s="48"/>
      <c r="F37" s="48"/>
      <c r="G37" s="48"/>
      <c r="H37" s="1483"/>
      <c r="I37" s="1068"/>
      <c r="J37" s="1303" t="s">
        <v>113</v>
      </c>
      <c r="K37" s="49"/>
      <c r="L37" s="60"/>
    </row>
    <row r="38" spans="2:14" ht="15">
      <c r="B38" s="67" t="s">
        <v>577</v>
      </c>
      <c r="C38" s="48"/>
      <c r="D38" s="48"/>
      <c r="E38" s="48"/>
      <c r="F38" s="48"/>
      <c r="G38" s="48"/>
      <c r="H38" s="1483"/>
      <c r="I38" s="1068"/>
      <c r="J38" s="1068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069"/>
      <c r="I41" s="1069"/>
      <c r="J41" s="1070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8">
    <mergeCell ref="M28:N28"/>
    <mergeCell ref="A10:A11"/>
    <mergeCell ref="M27:N27"/>
    <mergeCell ref="M22:N22"/>
    <mergeCell ref="M23:N23"/>
    <mergeCell ref="M24:N24"/>
    <mergeCell ref="M25:N25"/>
    <mergeCell ref="M26:N26"/>
  </mergeCells>
  <printOptions horizontalCentered="1" verticalCentered="1"/>
  <pageMargins left="0.86" right="0.75" top="1" bottom="1" header="0" footer="0"/>
  <pageSetup horizontalDpi="600" verticalDpi="600" orientation="landscape" paperSize="5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25">
      <selection activeCell="L27" sqref="L27"/>
    </sheetView>
  </sheetViews>
  <sheetFormatPr defaultColWidth="11.421875" defaultRowHeight="12.75"/>
  <cols>
    <col min="1" max="1" width="5.28125" style="0" customWidth="1"/>
    <col min="2" max="2" width="11.57421875" style="0" customWidth="1"/>
    <col min="3" max="3" width="10.57421875" style="0" customWidth="1"/>
    <col min="4" max="4" width="12.421875" style="0" customWidth="1"/>
    <col min="5" max="5" width="10.57421875" style="0" customWidth="1"/>
    <col min="6" max="6" width="13.421875" style="50" customWidth="1"/>
    <col min="7" max="7" width="11.7109375" style="0" customWidth="1"/>
    <col min="8" max="8" width="12.7109375" style="0" customWidth="1"/>
    <col min="9" max="9" width="9.57421875" style="1154" customWidth="1"/>
    <col min="10" max="10" width="11.8515625" style="1154" customWidth="1"/>
    <col min="11" max="11" width="14.28125" style="1155" customWidth="1"/>
    <col min="12" max="12" width="13.7109375" style="0" customWidth="1"/>
    <col min="13" max="13" width="12.7109375" style="0" customWidth="1"/>
    <col min="14" max="14" width="9.8515625" style="414" customWidth="1"/>
    <col min="15" max="15" width="8.8515625" style="0" customWidth="1"/>
  </cols>
  <sheetData>
    <row r="1" spans="2:15" s="3" customFormat="1" ht="15" customHeight="1">
      <c r="B1" s="2256" t="s">
        <v>86</v>
      </c>
      <c r="C1" s="2256"/>
      <c r="D1" s="2256"/>
      <c r="E1" s="2256"/>
      <c r="F1" s="2256"/>
      <c r="G1" s="2256"/>
      <c r="H1" s="2256"/>
      <c r="I1" s="2256"/>
      <c r="J1" s="2256"/>
      <c r="K1" s="2256"/>
      <c r="L1" s="2256"/>
      <c r="M1" s="2256"/>
      <c r="N1" s="2256"/>
      <c r="O1" s="2256"/>
    </row>
    <row r="2" spans="2:15" ht="20.25" customHeight="1">
      <c r="B2" s="2256" t="s">
        <v>87</v>
      </c>
      <c r="C2" s="2286"/>
      <c r="D2" s="2286"/>
      <c r="E2" s="2286"/>
      <c r="F2" s="2286"/>
      <c r="G2" s="2286"/>
      <c r="H2" s="2286"/>
      <c r="I2" s="2286"/>
      <c r="J2" s="2286"/>
      <c r="K2" s="2286"/>
      <c r="L2" s="2286"/>
      <c r="M2" s="2286"/>
      <c r="N2" s="2286"/>
      <c r="O2" s="2286"/>
    </row>
    <row r="3" spans="2:15" ht="12.75">
      <c r="B3" s="2256" t="s">
        <v>88</v>
      </c>
      <c r="C3" s="2286"/>
      <c r="D3" s="2286"/>
      <c r="E3" s="2286"/>
      <c r="F3" s="2286"/>
      <c r="G3" s="2286"/>
      <c r="H3" s="2286"/>
      <c r="I3" s="2286"/>
      <c r="J3" s="2286"/>
      <c r="K3" s="2286"/>
      <c r="L3" s="2286"/>
      <c r="M3" s="2286"/>
      <c r="N3" s="2286"/>
      <c r="O3" s="2286"/>
    </row>
    <row r="4" spans="3:15" ht="12" customHeight="1">
      <c r="C4" s="1"/>
      <c r="D4" s="1"/>
      <c r="E4" s="1"/>
      <c r="F4" s="1"/>
      <c r="G4" s="1"/>
      <c r="H4" s="1"/>
      <c r="I4" s="1152"/>
      <c r="J4" s="1152"/>
      <c r="K4" s="1153"/>
      <c r="L4" s="1"/>
      <c r="M4" s="1"/>
      <c r="N4" s="413"/>
      <c r="O4" s="1"/>
    </row>
    <row r="5" ht="10.5" customHeight="1">
      <c r="F5"/>
    </row>
    <row r="6" spans="6:13" ht="15.75">
      <c r="F6"/>
      <c r="L6" s="5" t="s">
        <v>89</v>
      </c>
      <c r="M6" s="6" t="s">
        <v>114</v>
      </c>
    </row>
    <row r="7" spans="6:13" ht="15.75">
      <c r="F7"/>
      <c r="L7" s="7" t="s">
        <v>90</v>
      </c>
      <c r="M7" s="6" t="s">
        <v>520</v>
      </c>
    </row>
    <row r="8" spans="6:13" ht="15.75">
      <c r="F8"/>
      <c r="L8" s="7" t="s">
        <v>91</v>
      </c>
      <c r="M8" s="6" t="s">
        <v>115</v>
      </c>
    </row>
    <row r="9" spans="3:15" s="8" customFormat="1" ht="18.75" thickBot="1">
      <c r="C9" s="9"/>
      <c r="D9" s="11"/>
      <c r="E9" s="11"/>
      <c r="F9" s="9"/>
      <c r="G9" s="12"/>
      <c r="H9" s="9"/>
      <c r="I9" s="1156"/>
      <c r="J9" s="1156"/>
      <c r="K9" s="1157"/>
      <c r="L9" s="9"/>
      <c r="M9" s="9"/>
      <c r="N9" s="415"/>
      <c r="O9" s="9"/>
    </row>
    <row r="10" spans="2:15" ht="27" customHeight="1" thickBot="1">
      <c r="B10" s="2427" t="s">
        <v>92</v>
      </c>
      <c r="C10" s="2424" t="s">
        <v>93</v>
      </c>
      <c r="D10" s="2425"/>
      <c r="E10" s="2426"/>
      <c r="F10" s="2424" t="s">
        <v>94</v>
      </c>
      <c r="G10" s="2425"/>
      <c r="H10" s="2426"/>
      <c r="I10" s="2421" t="s">
        <v>175</v>
      </c>
      <c r="J10" s="2422"/>
      <c r="K10" s="2423"/>
      <c r="L10" s="2170" t="s">
        <v>96</v>
      </c>
      <c r="M10" s="2431"/>
      <c r="N10" s="2419" t="s">
        <v>97</v>
      </c>
      <c r="O10" s="2420"/>
    </row>
    <row r="11" spans="2:15" ht="19.5" customHeight="1">
      <c r="B11" s="2428"/>
      <c r="C11" s="629" t="s">
        <v>98</v>
      </c>
      <c r="D11" s="625" t="s">
        <v>99</v>
      </c>
      <c r="E11" s="630" t="s">
        <v>100</v>
      </c>
      <c r="F11" s="629" t="s">
        <v>98</v>
      </c>
      <c r="G11" s="625" t="s">
        <v>99</v>
      </c>
      <c r="H11" s="630" t="s">
        <v>100</v>
      </c>
      <c r="I11" s="1485" t="s">
        <v>98</v>
      </c>
      <c r="J11" s="1486" t="s">
        <v>99</v>
      </c>
      <c r="K11" s="1487" t="s">
        <v>100</v>
      </c>
      <c r="L11" s="627" t="s">
        <v>98</v>
      </c>
      <c r="M11" s="628" t="s">
        <v>99</v>
      </c>
      <c r="N11" s="627" t="s">
        <v>101</v>
      </c>
      <c r="O11" s="628" t="s">
        <v>102</v>
      </c>
    </row>
    <row r="12" spans="2:15" s="32" customFormat="1" ht="19.5" customHeight="1">
      <c r="B12" s="473" t="s">
        <v>103</v>
      </c>
      <c r="C12" s="309">
        <v>0</v>
      </c>
      <c r="D12" s="294">
        <v>0</v>
      </c>
      <c r="E12" s="310">
        <v>0</v>
      </c>
      <c r="F12" s="309">
        <v>0</v>
      </c>
      <c r="G12" s="294">
        <v>0</v>
      </c>
      <c r="H12" s="310">
        <v>0</v>
      </c>
      <c r="I12" s="1488">
        <v>0</v>
      </c>
      <c r="J12" s="1489">
        <f aca="true" t="shared" si="0" ref="J12:J18">D12-G12</f>
        <v>0</v>
      </c>
      <c r="K12" s="1490">
        <f aca="true" t="shared" si="1" ref="K12:K17">I12+J12</f>
        <v>0</v>
      </c>
      <c r="L12" s="642"/>
      <c r="M12" s="643">
        <v>0</v>
      </c>
      <c r="N12" s="298"/>
      <c r="O12" s="267"/>
    </row>
    <row r="13" spans="2:15" s="32" customFormat="1" ht="19.5" customHeight="1">
      <c r="B13" s="473" t="s">
        <v>104</v>
      </c>
      <c r="C13" s="309">
        <v>0</v>
      </c>
      <c r="D13" s="294">
        <v>0</v>
      </c>
      <c r="E13" s="310">
        <f aca="true" t="shared" si="2" ref="E13:E22">C13+D13</f>
        <v>0</v>
      </c>
      <c r="F13" s="309">
        <v>0</v>
      </c>
      <c r="G13" s="294">
        <v>0</v>
      </c>
      <c r="H13" s="310">
        <f aca="true" t="shared" si="3" ref="H13:H22">F13+G13</f>
        <v>0</v>
      </c>
      <c r="I13" s="1488">
        <f aca="true" t="shared" si="4" ref="I13:I18">C13-F13</f>
        <v>0</v>
      </c>
      <c r="J13" s="1489">
        <f t="shared" si="0"/>
        <v>0</v>
      </c>
      <c r="K13" s="1490">
        <f t="shared" si="1"/>
        <v>0</v>
      </c>
      <c r="L13" s="642"/>
      <c r="M13" s="643"/>
      <c r="N13" s="298"/>
      <c r="O13" s="267"/>
    </row>
    <row r="14" spans="2:15" s="32" customFormat="1" ht="19.5" customHeight="1">
      <c r="B14" s="473" t="s">
        <v>105</v>
      </c>
      <c r="C14" s="309">
        <v>0</v>
      </c>
      <c r="D14" s="294">
        <v>0</v>
      </c>
      <c r="E14" s="310">
        <v>0</v>
      </c>
      <c r="F14" s="309">
        <v>0</v>
      </c>
      <c r="G14" s="294">
        <v>0</v>
      </c>
      <c r="H14" s="310">
        <f>+F14+G14</f>
        <v>0</v>
      </c>
      <c r="I14" s="1488">
        <f t="shared" si="4"/>
        <v>0</v>
      </c>
      <c r="J14" s="1489">
        <f t="shared" si="0"/>
        <v>0</v>
      </c>
      <c r="K14" s="1490">
        <f t="shared" si="1"/>
        <v>0</v>
      </c>
      <c r="L14" s="642"/>
      <c r="M14" s="643"/>
      <c r="N14" s="298"/>
      <c r="O14" s="267"/>
    </row>
    <row r="15" spans="2:15" s="32" customFormat="1" ht="29.25" customHeight="1">
      <c r="B15" s="473">
        <v>1.998</v>
      </c>
      <c r="C15" s="309">
        <v>593000</v>
      </c>
      <c r="D15" s="294">
        <v>4563000</v>
      </c>
      <c r="E15" s="310">
        <f>C15+D15</f>
        <v>5156000</v>
      </c>
      <c r="F15" s="309">
        <v>331368</v>
      </c>
      <c r="G15" s="294">
        <v>2890748</v>
      </c>
      <c r="H15" s="310">
        <f>+F15+G15</f>
        <v>3222116</v>
      </c>
      <c r="I15" s="1488">
        <f t="shared" si="4"/>
        <v>261632</v>
      </c>
      <c r="J15" s="1489">
        <f t="shared" si="0"/>
        <v>1672252</v>
      </c>
      <c r="K15" s="1490">
        <f>I15+J15</f>
        <v>1933884</v>
      </c>
      <c r="L15" s="642"/>
      <c r="M15" s="643"/>
      <c r="N15" s="2305" t="s">
        <v>904</v>
      </c>
      <c r="O15" s="2306"/>
    </row>
    <row r="16" spans="2:15" s="32" customFormat="1" ht="19.5" customHeight="1">
      <c r="B16" s="473">
        <v>1.999</v>
      </c>
      <c r="C16" s="309">
        <v>0</v>
      </c>
      <c r="D16" s="294">
        <v>0</v>
      </c>
      <c r="E16" s="310">
        <v>0</v>
      </c>
      <c r="F16" s="309">
        <v>0</v>
      </c>
      <c r="G16" s="294">
        <v>0</v>
      </c>
      <c r="H16" s="310">
        <v>0</v>
      </c>
      <c r="I16" s="1488">
        <f t="shared" si="4"/>
        <v>0</v>
      </c>
      <c r="J16" s="1489">
        <f t="shared" si="0"/>
        <v>0</v>
      </c>
      <c r="K16" s="1490">
        <f>I16+J16</f>
        <v>0</v>
      </c>
      <c r="L16" s="642"/>
      <c r="M16" s="643"/>
      <c r="N16" s="298"/>
      <c r="O16" s="267"/>
    </row>
    <row r="17" spans="2:15" ht="30.75" customHeight="1">
      <c r="B17" s="474" t="s">
        <v>106</v>
      </c>
      <c r="C17" s="309">
        <v>0</v>
      </c>
      <c r="D17" s="294">
        <v>1045000</v>
      </c>
      <c r="E17" s="310">
        <f t="shared" si="2"/>
        <v>1045000</v>
      </c>
      <c r="F17" s="309">
        <v>0</v>
      </c>
      <c r="G17" s="294">
        <v>1030458</v>
      </c>
      <c r="H17" s="310">
        <f t="shared" si="3"/>
        <v>1030458</v>
      </c>
      <c r="I17" s="1488">
        <f t="shared" si="4"/>
        <v>0</v>
      </c>
      <c r="J17" s="1489">
        <f t="shared" si="0"/>
        <v>14542</v>
      </c>
      <c r="K17" s="1490">
        <f t="shared" si="1"/>
        <v>14542</v>
      </c>
      <c r="L17" s="642"/>
      <c r="M17" s="643"/>
      <c r="N17" s="2305" t="s">
        <v>905</v>
      </c>
      <c r="O17" s="2306"/>
    </row>
    <row r="18" spans="2:15" ht="30.75" customHeight="1">
      <c r="B18" s="474" t="s">
        <v>107</v>
      </c>
      <c r="C18" s="309">
        <v>0</v>
      </c>
      <c r="D18" s="294">
        <v>1305000</v>
      </c>
      <c r="E18" s="310">
        <f t="shared" si="2"/>
        <v>1305000</v>
      </c>
      <c r="F18" s="309">
        <v>0</v>
      </c>
      <c r="G18" s="294">
        <v>1172692</v>
      </c>
      <c r="H18" s="310">
        <f t="shared" si="3"/>
        <v>1172692</v>
      </c>
      <c r="I18" s="1488">
        <f t="shared" si="4"/>
        <v>0</v>
      </c>
      <c r="J18" s="1489">
        <f t="shared" si="0"/>
        <v>132308</v>
      </c>
      <c r="K18" s="1490">
        <f>I18+J18</f>
        <v>132308</v>
      </c>
      <c r="L18" s="642"/>
      <c r="M18" s="644"/>
      <c r="N18" s="2305" t="s">
        <v>906</v>
      </c>
      <c r="O18" s="2306"/>
    </row>
    <row r="19" spans="2:15" ht="27.75" customHeight="1">
      <c r="B19" s="970" t="s">
        <v>108</v>
      </c>
      <c r="C19" s="308">
        <f>SUM(C12:C18)</f>
        <v>593000</v>
      </c>
      <c r="D19" s="299">
        <f aca="true" t="shared" si="5" ref="D19:K19">SUM(D12:D18)</f>
        <v>6913000</v>
      </c>
      <c r="E19" s="351">
        <f t="shared" si="5"/>
        <v>7506000</v>
      </c>
      <c r="F19" s="308">
        <f t="shared" si="5"/>
        <v>331368</v>
      </c>
      <c r="G19" s="299">
        <f t="shared" si="5"/>
        <v>5093898</v>
      </c>
      <c r="H19" s="351">
        <f t="shared" si="5"/>
        <v>5425266</v>
      </c>
      <c r="I19" s="1491">
        <f t="shared" si="5"/>
        <v>261632</v>
      </c>
      <c r="J19" s="1492">
        <f t="shared" si="5"/>
        <v>1819102</v>
      </c>
      <c r="K19" s="1493">
        <f t="shared" si="5"/>
        <v>2080734</v>
      </c>
      <c r="L19" s="308">
        <f>SUM(L12:L18)</f>
        <v>0</v>
      </c>
      <c r="M19" s="351">
        <f>SUM(M12:M18)</f>
        <v>0</v>
      </c>
      <c r="N19" s="298"/>
      <c r="O19" s="267"/>
    </row>
    <row r="20" spans="2:15" ht="29.25" customHeight="1">
      <c r="B20" s="474" t="s">
        <v>109</v>
      </c>
      <c r="C20" s="309">
        <v>617000</v>
      </c>
      <c r="D20" s="294">
        <v>1390000</v>
      </c>
      <c r="E20" s="310">
        <f t="shared" si="2"/>
        <v>2007000</v>
      </c>
      <c r="F20" s="309">
        <v>617000</v>
      </c>
      <c r="G20" s="294">
        <v>1490800</v>
      </c>
      <c r="H20" s="310">
        <f t="shared" si="3"/>
        <v>2107800</v>
      </c>
      <c r="I20" s="1494">
        <f aca="true" t="shared" si="6" ref="I20:J28">C20-F20</f>
        <v>0</v>
      </c>
      <c r="J20" s="1494">
        <f t="shared" si="6"/>
        <v>-100800</v>
      </c>
      <c r="K20" s="1494">
        <f aca="true" t="shared" si="7" ref="K20:K28">I20+J20</f>
        <v>-100800</v>
      </c>
      <c r="L20" s="642">
        <v>1450120</v>
      </c>
      <c r="M20" s="643"/>
      <c r="N20" s="2305" t="s">
        <v>907</v>
      </c>
      <c r="O20" s="2306"/>
    </row>
    <row r="21" spans="2:15" ht="27.75" customHeight="1">
      <c r="B21" s="474" t="s">
        <v>110</v>
      </c>
      <c r="C21" s="309">
        <v>2314000</v>
      </c>
      <c r="D21" s="294">
        <v>1368000</v>
      </c>
      <c r="E21" s="310">
        <f t="shared" si="2"/>
        <v>3682000</v>
      </c>
      <c r="F21" s="309">
        <v>566190</v>
      </c>
      <c r="G21" s="294">
        <v>1451520</v>
      </c>
      <c r="H21" s="310">
        <f t="shared" si="3"/>
        <v>2017710</v>
      </c>
      <c r="I21" s="1494">
        <f t="shared" si="6"/>
        <v>1747810</v>
      </c>
      <c r="J21" s="1494">
        <f t="shared" si="6"/>
        <v>-83520</v>
      </c>
      <c r="K21" s="1494">
        <f t="shared" si="7"/>
        <v>1664290</v>
      </c>
      <c r="L21" s="642"/>
      <c r="M21" s="643"/>
      <c r="N21" s="2305" t="s">
        <v>908</v>
      </c>
      <c r="O21" s="2306"/>
    </row>
    <row r="22" spans="2:15" ht="30.75" customHeight="1">
      <c r="B22" s="474">
        <v>2.004</v>
      </c>
      <c r="C22" s="309">
        <v>1425000</v>
      </c>
      <c r="D22" s="294">
        <v>2822000</v>
      </c>
      <c r="E22" s="310">
        <f t="shared" si="2"/>
        <v>4247000</v>
      </c>
      <c r="F22" s="309">
        <v>2064072</v>
      </c>
      <c r="G22" s="294">
        <v>1861220</v>
      </c>
      <c r="H22" s="310">
        <f t="shared" si="3"/>
        <v>3925292</v>
      </c>
      <c r="I22" s="1494">
        <f t="shared" si="6"/>
        <v>-639072</v>
      </c>
      <c r="J22" s="1494">
        <f t="shared" si="6"/>
        <v>960780</v>
      </c>
      <c r="K22" s="1494">
        <f t="shared" si="7"/>
        <v>321708</v>
      </c>
      <c r="L22" s="642"/>
      <c r="M22" s="643"/>
      <c r="N22" s="2305" t="s">
        <v>909</v>
      </c>
      <c r="O22" s="2306"/>
    </row>
    <row r="23" spans="2:15" ht="29.25" customHeight="1">
      <c r="B23" s="474">
        <v>2.005</v>
      </c>
      <c r="C23" s="309">
        <v>3211000</v>
      </c>
      <c r="D23" s="294">
        <v>1586000</v>
      </c>
      <c r="E23" s="310">
        <f aca="true" t="shared" si="8" ref="E23:E28">C23+D23</f>
        <v>4797000</v>
      </c>
      <c r="F23" s="309">
        <v>1713664</v>
      </c>
      <c r="G23" s="294">
        <v>1873440</v>
      </c>
      <c r="H23" s="310">
        <f aca="true" t="shared" si="9" ref="H23:H28">F23+G23</f>
        <v>3587104</v>
      </c>
      <c r="I23" s="1494">
        <f t="shared" si="6"/>
        <v>1497336</v>
      </c>
      <c r="J23" s="1494">
        <v>-287440</v>
      </c>
      <c r="K23" s="1494">
        <f t="shared" si="7"/>
        <v>1209896</v>
      </c>
      <c r="L23" s="642"/>
      <c r="M23" s="643"/>
      <c r="N23" s="2305" t="s">
        <v>910</v>
      </c>
      <c r="O23" s="2306"/>
    </row>
    <row r="24" spans="2:15" s="156" customFormat="1" ht="23.25" customHeight="1">
      <c r="B24" s="971">
        <v>2006</v>
      </c>
      <c r="C24" s="316">
        <v>880000</v>
      </c>
      <c r="D24" s="317">
        <v>3339000</v>
      </c>
      <c r="E24" s="318">
        <f t="shared" si="8"/>
        <v>4219000</v>
      </c>
      <c r="F24" s="316">
        <v>880189</v>
      </c>
      <c r="G24" s="317">
        <v>1774600</v>
      </c>
      <c r="H24" s="318">
        <f t="shared" si="9"/>
        <v>2654789</v>
      </c>
      <c r="I24" s="1494">
        <f t="shared" si="6"/>
        <v>-189</v>
      </c>
      <c r="J24" s="1494">
        <f t="shared" si="6"/>
        <v>1564400</v>
      </c>
      <c r="K24" s="1494">
        <f t="shared" si="7"/>
        <v>1564211</v>
      </c>
      <c r="L24" s="645"/>
      <c r="M24" s="646"/>
      <c r="N24" s="2305" t="s">
        <v>367</v>
      </c>
      <c r="O24" s="2306"/>
    </row>
    <row r="25" spans="2:15" ht="22.5" customHeight="1">
      <c r="B25" s="475">
        <v>2007</v>
      </c>
      <c r="C25" s="309">
        <v>1017188</v>
      </c>
      <c r="D25" s="294">
        <v>1834356</v>
      </c>
      <c r="E25" s="310">
        <f t="shared" si="8"/>
        <v>2851544</v>
      </c>
      <c r="F25" s="309">
        <v>897700</v>
      </c>
      <c r="G25" s="294">
        <v>1623005</v>
      </c>
      <c r="H25" s="310">
        <f t="shared" si="9"/>
        <v>2520705</v>
      </c>
      <c r="I25" s="1494">
        <f t="shared" si="6"/>
        <v>119488</v>
      </c>
      <c r="J25" s="1494">
        <f t="shared" si="6"/>
        <v>211351</v>
      </c>
      <c r="K25" s="1494">
        <f t="shared" si="7"/>
        <v>330839</v>
      </c>
      <c r="L25" s="642"/>
      <c r="M25" s="643"/>
      <c r="N25" s="2305" t="s">
        <v>367</v>
      </c>
      <c r="O25" s="2306"/>
    </row>
    <row r="26" spans="2:15" ht="27" customHeight="1">
      <c r="B26" s="474">
        <v>2008</v>
      </c>
      <c r="C26" s="309">
        <v>1053360</v>
      </c>
      <c r="D26" s="294">
        <v>0</v>
      </c>
      <c r="E26" s="310">
        <f t="shared" si="8"/>
        <v>1053360</v>
      </c>
      <c r="F26" s="309">
        <v>2800362</v>
      </c>
      <c r="G26" s="294">
        <v>0</v>
      </c>
      <c r="H26" s="310">
        <f t="shared" si="9"/>
        <v>2800362</v>
      </c>
      <c r="I26" s="1494">
        <f t="shared" si="6"/>
        <v>-1747002</v>
      </c>
      <c r="J26" s="1494">
        <f t="shared" si="6"/>
        <v>0</v>
      </c>
      <c r="K26" s="1494">
        <f t="shared" si="7"/>
        <v>-1747002</v>
      </c>
      <c r="L26" s="642"/>
      <c r="M26" s="643">
        <v>1252245</v>
      </c>
      <c r="N26" s="2432" t="s">
        <v>911</v>
      </c>
      <c r="O26" s="2306"/>
    </row>
    <row r="27" spans="2:15" ht="27" customHeight="1">
      <c r="B27" s="474">
        <v>2009</v>
      </c>
      <c r="C27" s="309">
        <v>6386956</v>
      </c>
      <c r="D27" s="294">
        <v>0</v>
      </c>
      <c r="E27" s="310">
        <f t="shared" si="8"/>
        <v>6386956</v>
      </c>
      <c r="F27" s="309">
        <v>6386956</v>
      </c>
      <c r="G27" s="294">
        <v>0</v>
      </c>
      <c r="H27" s="310">
        <f t="shared" si="9"/>
        <v>6386956</v>
      </c>
      <c r="I27" s="1494">
        <f t="shared" si="6"/>
        <v>0</v>
      </c>
      <c r="J27" s="1494">
        <f t="shared" si="6"/>
        <v>0</v>
      </c>
      <c r="K27" s="1494">
        <f t="shared" si="7"/>
        <v>0</v>
      </c>
      <c r="L27" s="642">
        <v>2016221</v>
      </c>
      <c r="M27" s="643">
        <v>0</v>
      </c>
      <c r="N27" s="2432" t="s">
        <v>912</v>
      </c>
      <c r="O27" s="2306"/>
    </row>
    <row r="28" spans="2:15" ht="27.75" customHeight="1">
      <c r="B28" s="977">
        <v>2010</v>
      </c>
      <c r="C28" s="294">
        <v>8606672</v>
      </c>
      <c r="D28" s="294">
        <v>0</v>
      </c>
      <c r="E28" s="294">
        <f t="shared" si="8"/>
        <v>8606672</v>
      </c>
      <c r="F28" s="294">
        <v>7522957</v>
      </c>
      <c r="G28" s="294">
        <v>0</v>
      </c>
      <c r="H28" s="294">
        <f t="shared" si="9"/>
        <v>7522957</v>
      </c>
      <c r="I28" s="1494">
        <f t="shared" si="6"/>
        <v>1083715</v>
      </c>
      <c r="J28" s="1494">
        <f t="shared" si="6"/>
        <v>0</v>
      </c>
      <c r="K28" s="1494">
        <f t="shared" si="7"/>
        <v>1083715</v>
      </c>
      <c r="L28" s="295"/>
      <c r="M28" s="295"/>
      <c r="N28" s="2429" t="s">
        <v>913</v>
      </c>
      <c r="O28" s="2430"/>
    </row>
    <row r="29" spans="2:15" ht="27.75" customHeight="1" thickBot="1">
      <c r="B29" s="972" t="s">
        <v>108</v>
      </c>
      <c r="C29" s="969">
        <f>SUM(C20:C28)</f>
        <v>25511176</v>
      </c>
      <c r="D29" s="969">
        <f aca="true" t="shared" si="10" ref="D29:K29">SUM(D20:D28)</f>
        <v>12339356</v>
      </c>
      <c r="E29" s="969">
        <f t="shared" si="10"/>
        <v>37850532</v>
      </c>
      <c r="F29" s="969">
        <f t="shared" si="10"/>
        <v>23449090</v>
      </c>
      <c r="G29" s="969">
        <f t="shared" si="10"/>
        <v>10074585</v>
      </c>
      <c r="H29" s="969">
        <f t="shared" si="10"/>
        <v>33523675</v>
      </c>
      <c r="I29" s="1495">
        <f t="shared" si="10"/>
        <v>2062086</v>
      </c>
      <c r="J29" s="1495">
        <f t="shared" si="10"/>
        <v>2264771</v>
      </c>
      <c r="K29" s="1495">
        <f t="shared" si="10"/>
        <v>4326857</v>
      </c>
      <c r="L29" s="973"/>
      <c r="M29" s="974"/>
      <c r="N29" s="975"/>
      <c r="O29" s="976"/>
    </row>
    <row r="30" spans="2:15" ht="27.75" customHeight="1" thickBot="1">
      <c r="B30" s="469" t="s">
        <v>100</v>
      </c>
      <c r="C30" s="302">
        <f aca="true" t="shared" si="11" ref="C30:L30">SUM(C19:C28)</f>
        <v>26104176</v>
      </c>
      <c r="D30" s="302">
        <f t="shared" si="11"/>
        <v>19252356</v>
      </c>
      <c r="E30" s="302">
        <f t="shared" si="11"/>
        <v>45356532</v>
      </c>
      <c r="F30" s="302">
        <f t="shared" si="11"/>
        <v>23780458</v>
      </c>
      <c r="G30" s="302">
        <f t="shared" si="11"/>
        <v>15168483</v>
      </c>
      <c r="H30" s="302">
        <f t="shared" si="11"/>
        <v>38948941</v>
      </c>
      <c r="I30" s="1496">
        <f t="shared" si="11"/>
        <v>2323718</v>
      </c>
      <c r="J30" s="1496">
        <f t="shared" si="11"/>
        <v>4083873</v>
      </c>
      <c r="K30" s="1497">
        <f t="shared" si="11"/>
        <v>6407591</v>
      </c>
      <c r="L30" s="647">
        <f t="shared" si="11"/>
        <v>3466341</v>
      </c>
      <c r="M30" s="648">
        <f>SUM(M19:M28)</f>
        <v>1252245</v>
      </c>
      <c r="N30" s="649"/>
      <c r="O30" s="648"/>
    </row>
    <row r="31" spans="2:15" ht="15">
      <c r="B31" s="45"/>
      <c r="C31" s="46"/>
      <c r="D31" s="46"/>
      <c r="E31" s="46"/>
      <c r="F31" s="46"/>
      <c r="G31" s="46"/>
      <c r="H31" s="46"/>
      <c r="I31" s="1170"/>
      <c r="J31" s="1170"/>
      <c r="K31" s="1171"/>
      <c r="L31" s="46"/>
      <c r="M31" s="46"/>
      <c r="N31" s="418"/>
      <c r="O31" s="46"/>
    </row>
    <row r="32" spans="2:15" ht="15">
      <c r="B32" s="45"/>
      <c r="C32" s="268" t="s">
        <v>903</v>
      </c>
      <c r="D32" s="268"/>
      <c r="E32" s="268"/>
      <c r="F32" s="268"/>
      <c r="G32" s="46"/>
      <c r="H32" s="46"/>
      <c r="I32" s="1170"/>
      <c r="J32" s="1170"/>
      <c r="K32" s="1171"/>
      <c r="L32" s="46"/>
      <c r="M32" s="46"/>
      <c r="N32" s="418"/>
      <c r="O32" s="46"/>
    </row>
    <row r="33" spans="2:15" ht="15">
      <c r="B33" s="45"/>
      <c r="C33" s="46"/>
      <c r="D33" s="46"/>
      <c r="E33" s="46"/>
      <c r="F33" s="46"/>
      <c r="G33" s="46"/>
      <c r="H33" s="46"/>
      <c r="I33" s="1170"/>
      <c r="J33" s="1170"/>
      <c r="K33" s="1171"/>
      <c r="L33" s="46"/>
      <c r="M33" s="46"/>
      <c r="N33" s="418"/>
      <c r="O33" s="46"/>
    </row>
    <row r="34" spans="2:15" ht="15">
      <c r="B34" s="45"/>
      <c r="C34" s="46"/>
      <c r="D34" s="46"/>
      <c r="E34" s="46"/>
      <c r="F34" s="46"/>
      <c r="G34" s="46"/>
      <c r="H34" s="46"/>
      <c r="I34" s="1170"/>
      <c r="J34" s="1170"/>
      <c r="K34" s="1171"/>
      <c r="L34" s="46"/>
      <c r="M34" s="46"/>
      <c r="N34" s="418"/>
      <c r="O34" s="46"/>
    </row>
    <row r="35" spans="2:15" ht="15">
      <c r="B35" s="45"/>
      <c r="D35" s="46"/>
      <c r="E35" s="46"/>
      <c r="F35" s="46"/>
      <c r="G35" s="46"/>
      <c r="H35" s="46"/>
      <c r="I35" s="1170"/>
      <c r="J35" s="1170"/>
      <c r="K35" s="1171"/>
      <c r="L35" s="46"/>
      <c r="M35" s="46"/>
      <c r="N35" s="418"/>
      <c r="O35" s="46"/>
    </row>
    <row r="36" spans="3:14" ht="18">
      <c r="C36" t="s">
        <v>519</v>
      </c>
      <c r="D36" s="47" t="s">
        <v>914</v>
      </c>
      <c r="E36" s="47"/>
      <c r="F36" s="48"/>
      <c r="G36" s="48"/>
      <c r="H36" s="49"/>
      <c r="I36" s="1172"/>
      <c r="J36" s="1498" t="s">
        <v>112</v>
      </c>
      <c r="K36" s="1499" t="s">
        <v>894</v>
      </c>
      <c r="L36" s="245"/>
      <c r="M36" s="246"/>
      <c r="N36" s="641"/>
    </row>
    <row r="37" spans="3:11" ht="18">
      <c r="C37" t="s">
        <v>895</v>
      </c>
      <c r="D37" s="49"/>
      <c r="E37" s="49"/>
      <c r="F37" s="49"/>
      <c r="G37" s="49"/>
      <c r="H37" s="49"/>
      <c r="I37" s="1175"/>
      <c r="K37" s="1500" t="s">
        <v>786</v>
      </c>
    </row>
    <row r="38" spans="3:15" ht="15">
      <c r="C38" t="s">
        <v>896</v>
      </c>
      <c r="D38" s="49"/>
      <c r="E38" s="49"/>
      <c r="F38" s="49"/>
      <c r="G38" s="49"/>
      <c r="H38" s="49"/>
      <c r="I38" s="1175"/>
      <c r="J38" s="1175"/>
      <c r="K38" s="1175"/>
      <c r="L38" s="49"/>
      <c r="M38" s="60"/>
      <c r="N38" s="419"/>
      <c r="O38" s="49"/>
    </row>
    <row r="41" spans="3:15" ht="18">
      <c r="C41" s="51"/>
      <c r="D41" s="4"/>
      <c r="E41" s="4"/>
      <c r="F41" s="51"/>
      <c r="G41" s="12"/>
      <c r="H41" s="51"/>
      <c r="I41" s="1176"/>
      <c r="J41" s="1176"/>
      <c r="K41" s="1177"/>
      <c r="L41" s="51"/>
      <c r="M41" s="51"/>
      <c r="N41" s="420"/>
      <c r="O41" s="51"/>
    </row>
    <row r="42" ht="12.75">
      <c r="F42"/>
    </row>
    <row r="43" ht="12.75">
      <c r="F43"/>
    </row>
  </sheetData>
  <sheetProtection/>
  <mergeCells count="21">
    <mergeCell ref="N17:O17"/>
    <mergeCell ref="F10:H10"/>
    <mergeCell ref="N15:O15"/>
    <mergeCell ref="N20:O20"/>
    <mergeCell ref="N18:O18"/>
    <mergeCell ref="N28:O28"/>
    <mergeCell ref="N21:O21"/>
    <mergeCell ref="N22:O22"/>
    <mergeCell ref="N23:O23"/>
    <mergeCell ref="N25:O25"/>
    <mergeCell ref="N27:O27"/>
    <mergeCell ref="N24:O24"/>
    <mergeCell ref="N26:O26"/>
    <mergeCell ref="B1:O1"/>
    <mergeCell ref="B2:O2"/>
    <mergeCell ref="B3:O3"/>
    <mergeCell ref="N10:O10"/>
    <mergeCell ref="I10:K10"/>
    <mergeCell ref="C10:E10"/>
    <mergeCell ref="B10:B11"/>
    <mergeCell ref="L10:M10"/>
  </mergeCells>
  <printOptions horizontalCentered="1"/>
  <pageMargins left="0.7480314960629921" right="0.7480314960629921" top="0.63" bottom="0.38" header="0" footer="0"/>
  <pageSetup horizontalDpi="600" verticalDpi="600" orientation="landscape" paperSize="14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22">
      <selection activeCell="G37" sqref="G37"/>
    </sheetView>
  </sheetViews>
  <sheetFormatPr defaultColWidth="11.421875" defaultRowHeight="12.75"/>
  <cols>
    <col min="1" max="1" width="15.57421875" style="0" customWidth="1"/>
    <col min="2" max="2" width="15.28125" style="0" customWidth="1"/>
    <col min="3" max="3" width="15.00390625" style="0" customWidth="1"/>
    <col min="4" max="4" width="17.7109375" style="0" customWidth="1"/>
    <col min="5" max="5" width="15.7109375" style="50" customWidth="1"/>
    <col min="6" max="6" width="14.7109375" style="0" customWidth="1"/>
    <col min="7" max="7" width="16.140625" style="0" customWidth="1"/>
    <col min="8" max="8" width="17.421875" style="0" customWidth="1"/>
    <col min="9" max="9" width="15.28125" style="0" customWidth="1"/>
    <col min="10" max="10" width="17.57421875" style="53" customWidth="1"/>
    <col min="11" max="11" width="14.140625" style="0" customWidth="1"/>
    <col min="12" max="12" width="8.7109375" style="0" customWidth="1"/>
    <col min="13" max="13" width="11.140625" style="0" customWidth="1"/>
    <col min="14" max="14" width="12.71093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" t="s">
        <v>137</v>
      </c>
    </row>
    <row r="7" spans="5:12" ht="15.75">
      <c r="E7"/>
      <c r="K7" s="7" t="s">
        <v>90</v>
      </c>
      <c r="L7" s="6" t="s">
        <v>138</v>
      </c>
    </row>
    <row r="8" spans="5:12" ht="15.75">
      <c r="E8"/>
      <c r="K8" s="7" t="s">
        <v>91</v>
      </c>
      <c r="L8" s="6" t="s">
        <v>139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111"/>
      <c r="K9" s="9"/>
      <c r="L9" s="9"/>
      <c r="M9" s="9"/>
      <c r="N9" s="9"/>
    </row>
    <row r="10" spans="1:14" ht="30.75" customHeight="1" thickBot="1">
      <c r="A10" s="13" t="s">
        <v>92</v>
      </c>
      <c r="B10" s="15" t="s">
        <v>93</v>
      </c>
      <c r="C10" s="15"/>
      <c r="D10" s="470"/>
      <c r="E10" s="14" t="s">
        <v>94</v>
      </c>
      <c r="F10" s="15"/>
      <c r="G10" s="470"/>
      <c r="H10" s="14" t="s">
        <v>95</v>
      </c>
      <c r="I10" s="15"/>
      <c r="J10" s="470"/>
      <c r="K10" s="114" t="s">
        <v>300</v>
      </c>
      <c r="L10" s="71"/>
      <c r="M10" s="291" t="s">
        <v>97</v>
      </c>
      <c r="N10" s="291"/>
    </row>
    <row r="11" spans="1:14" ht="26.25" customHeight="1" thickBot="1">
      <c r="A11" s="21"/>
      <c r="B11" s="133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110" t="s">
        <v>100</v>
      </c>
      <c r="K11" s="25" t="s">
        <v>98</v>
      </c>
      <c r="L11" s="143" t="s">
        <v>99</v>
      </c>
      <c r="M11" s="280" t="s">
        <v>101</v>
      </c>
      <c r="N11" s="277" t="s">
        <v>102</v>
      </c>
    </row>
    <row r="12" spans="1:14" s="32" customFormat="1" ht="19.5" customHeight="1">
      <c r="A12" s="26" t="s">
        <v>103</v>
      </c>
      <c r="B12" s="134">
        <v>0</v>
      </c>
      <c r="C12" s="27">
        <v>0</v>
      </c>
      <c r="D12" s="27">
        <f aca="true" t="shared" si="0" ref="D12:D1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20">H12+I12</f>
        <v>0</v>
      </c>
      <c r="K12" s="29"/>
      <c r="L12" s="144"/>
      <c r="M12" s="196"/>
      <c r="N12" s="31"/>
    </row>
    <row r="13" spans="1:14" s="32" customFormat="1" ht="19.5" customHeight="1">
      <c r="A13" s="33" t="s">
        <v>104</v>
      </c>
      <c r="B13" s="134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>E13+F13</f>
        <v>0</v>
      </c>
      <c r="H13" s="28">
        <f t="shared" si="1"/>
        <v>0</v>
      </c>
      <c r="I13" s="28">
        <f t="shared" si="1"/>
        <v>0</v>
      </c>
      <c r="J13" s="39">
        <f t="shared" si="2"/>
        <v>0</v>
      </c>
      <c r="K13" s="29"/>
      <c r="L13" s="144"/>
      <c r="M13" s="147"/>
      <c r="N13" s="31"/>
    </row>
    <row r="14" spans="1:14" s="32" customFormat="1" ht="19.5" customHeight="1">
      <c r="A14" s="33" t="s">
        <v>105</v>
      </c>
      <c r="B14" s="134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>+E14+F14</f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144"/>
      <c r="M14" s="147"/>
      <c r="N14" s="31"/>
    </row>
    <row r="15" spans="1:14" s="32" customFormat="1" ht="19.5" customHeight="1">
      <c r="A15" s="33">
        <v>1.998</v>
      </c>
      <c r="B15" s="134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 t="shared" si="1"/>
        <v>0</v>
      </c>
      <c r="I15" s="28">
        <f t="shared" si="1"/>
        <v>0</v>
      </c>
      <c r="J15" s="39">
        <f t="shared" si="2"/>
        <v>0</v>
      </c>
      <c r="K15" s="29"/>
      <c r="L15" s="144"/>
      <c r="M15" s="147"/>
      <c r="N15" s="31"/>
    </row>
    <row r="16" spans="1:14" s="32" customFormat="1" ht="19.5" customHeight="1">
      <c r="A16" s="33">
        <v>1.999</v>
      </c>
      <c r="B16" s="134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 t="shared" si="1"/>
        <v>0</v>
      </c>
      <c r="J16" s="39">
        <f t="shared" si="2"/>
        <v>0</v>
      </c>
      <c r="K16" s="29"/>
      <c r="L16" s="144"/>
      <c r="M16" s="147"/>
      <c r="N16" s="31"/>
    </row>
    <row r="17" spans="1:14" ht="26.25" customHeight="1">
      <c r="A17" s="35" t="s">
        <v>106</v>
      </c>
      <c r="B17" s="134">
        <v>0</v>
      </c>
      <c r="C17" s="27">
        <v>5406000</v>
      </c>
      <c r="D17" s="27">
        <f t="shared" si="0"/>
        <v>5406000</v>
      </c>
      <c r="E17" s="27"/>
      <c r="F17" s="27">
        <v>5405127</v>
      </c>
      <c r="G17" s="27">
        <f>E17+F17</f>
        <v>5405127</v>
      </c>
      <c r="H17" s="28">
        <f t="shared" si="1"/>
        <v>0</v>
      </c>
      <c r="I17" s="28">
        <f t="shared" si="1"/>
        <v>873</v>
      </c>
      <c r="J17" s="39">
        <f t="shared" si="2"/>
        <v>873</v>
      </c>
      <c r="K17" s="29"/>
      <c r="L17" s="144"/>
      <c r="M17" s="152" t="s">
        <v>82</v>
      </c>
      <c r="N17" s="583" t="s">
        <v>83</v>
      </c>
    </row>
    <row r="18" spans="1:14" ht="29.25" customHeight="1">
      <c r="A18" s="35" t="s">
        <v>107</v>
      </c>
      <c r="B18" s="134">
        <v>0</v>
      </c>
      <c r="C18" s="27">
        <v>6007000</v>
      </c>
      <c r="D18" s="27">
        <f t="shared" si="0"/>
        <v>6007000</v>
      </c>
      <c r="E18" s="27">
        <v>0</v>
      </c>
      <c r="F18" s="27">
        <v>5947304</v>
      </c>
      <c r="G18" s="27">
        <f>E18+F18</f>
        <v>5947304</v>
      </c>
      <c r="H18" s="28">
        <f t="shared" si="1"/>
        <v>0</v>
      </c>
      <c r="I18" s="28">
        <f t="shared" si="1"/>
        <v>59696</v>
      </c>
      <c r="J18" s="39">
        <f t="shared" si="2"/>
        <v>59696</v>
      </c>
      <c r="K18" s="29"/>
      <c r="L18" s="144"/>
      <c r="M18" s="152" t="s">
        <v>84</v>
      </c>
      <c r="N18" s="583" t="s">
        <v>83</v>
      </c>
    </row>
    <row r="19" spans="1:14" ht="24" customHeight="1">
      <c r="A19" s="37" t="s">
        <v>108</v>
      </c>
      <c r="B19" s="135">
        <f aca="true" t="shared" si="3" ref="B19:L19">SUM(B12:B18)</f>
        <v>0</v>
      </c>
      <c r="C19" s="38">
        <f t="shared" si="3"/>
        <v>11413000</v>
      </c>
      <c r="D19" s="38">
        <f t="shared" si="3"/>
        <v>11413000</v>
      </c>
      <c r="E19" s="38">
        <f t="shared" si="3"/>
        <v>0</v>
      </c>
      <c r="F19" s="38">
        <f t="shared" si="3"/>
        <v>11352431</v>
      </c>
      <c r="G19" s="38">
        <f t="shared" si="3"/>
        <v>11352431</v>
      </c>
      <c r="H19" s="38">
        <f t="shared" si="3"/>
        <v>0</v>
      </c>
      <c r="I19" s="38">
        <f t="shared" si="3"/>
        <v>60569</v>
      </c>
      <c r="J19" s="366">
        <f t="shared" si="2"/>
        <v>60569</v>
      </c>
      <c r="K19" s="38">
        <f t="shared" si="3"/>
        <v>0</v>
      </c>
      <c r="L19" s="145">
        <f t="shared" si="3"/>
        <v>0</v>
      </c>
      <c r="M19" s="147"/>
      <c r="N19" s="36"/>
    </row>
    <row r="20" spans="1:14" ht="31.5" customHeight="1">
      <c r="A20" s="35" t="s">
        <v>109</v>
      </c>
      <c r="B20" s="134">
        <v>0</v>
      </c>
      <c r="C20" s="27">
        <v>5363000</v>
      </c>
      <c r="D20" s="27">
        <f>B20+C20</f>
        <v>5363000</v>
      </c>
      <c r="E20" s="27"/>
      <c r="F20" s="27">
        <v>5088190</v>
      </c>
      <c r="G20" s="27">
        <f>E20+F20</f>
        <v>5088190</v>
      </c>
      <c r="H20" s="28">
        <f aca="true" t="shared" si="4" ref="H20:H28">B20-E20</f>
        <v>0</v>
      </c>
      <c r="I20" s="28">
        <f aca="true" t="shared" si="5" ref="I20:I28">C20-F20</f>
        <v>274810</v>
      </c>
      <c r="J20" s="39">
        <f t="shared" si="2"/>
        <v>274810</v>
      </c>
      <c r="K20" s="29"/>
      <c r="L20" s="144"/>
      <c r="M20" s="2197" t="s">
        <v>802</v>
      </c>
      <c r="N20" s="2196"/>
    </row>
    <row r="21" spans="1:14" ht="29.25" customHeight="1">
      <c r="A21" s="35" t="s">
        <v>110</v>
      </c>
      <c r="B21" s="134">
        <v>0</v>
      </c>
      <c r="C21" s="27">
        <v>6823000</v>
      </c>
      <c r="D21" s="27">
        <f aca="true" t="shared" si="6" ref="D21:D28">B21+C21</f>
        <v>6823000</v>
      </c>
      <c r="E21" s="27">
        <v>0</v>
      </c>
      <c r="F21" s="27">
        <v>6263362</v>
      </c>
      <c r="G21" s="27">
        <f aca="true" t="shared" si="7" ref="G21:G28">E21+F21</f>
        <v>6263362</v>
      </c>
      <c r="H21" s="39">
        <f t="shared" si="4"/>
        <v>0</v>
      </c>
      <c r="I21" s="28">
        <f t="shared" si="5"/>
        <v>559638</v>
      </c>
      <c r="J21" s="39">
        <f aca="true" t="shared" si="8" ref="J21:J28">H21+I21</f>
        <v>559638</v>
      </c>
      <c r="K21" s="29"/>
      <c r="L21" s="144"/>
      <c r="M21" s="2197" t="s">
        <v>801</v>
      </c>
      <c r="N21" s="2196"/>
    </row>
    <row r="22" spans="1:14" ht="26.25" customHeight="1">
      <c r="A22" s="35">
        <v>2.004</v>
      </c>
      <c r="B22" s="134">
        <v>0</v>
      </c>
      <c r="C22" s="27">
        <v>5804000</v>
      </c>
      <c r="D22" s="27">
        <f t="shared" si="6"/>
        <v>5804000</v>
      </c>
      <c r="E22" s="27">
        <v>0</v>
      </c>
      <c r="F22" s="27">
        <v>4550356</v>
      </c>
      <c r="G22" s="27">
        <f t="shared" si="7"/>
        <v>4550356</v>
      </c>
      <c r="H22" s="39">
        <f t="shared" si="4"/>
        <v>0</v>
      </c>
      <c r="I22" s="28">
        <f t="shared" si="5"/>
        <v>1253644</v>
      </c>
      <c r="J22" s="39">
        <f t="shared" si="8"/>
        <v>1253644</v>
      </c>
      <c r="K22" s="29"/>
      <c r="L22" s="144"/>
      <c r="M22" s="2197" t="s">
        <v>800</v>
      </c>
      <c r="N22" s="2196"/>
    </row>
    <row r="23" spans="1:14" ht="33" customHeight="1">
      <c r="A23" s="35">
        <v>2.005</v>
      </c>
      <c r="B23" s="138">
        <v>0</v>
      </c>
      <c r="C23" s="139">
        <v>3755000</v>
      </c>
      <c r="D23" s="27">
        <f t="shared" si="6"/>
        <v>3755000</v>
      </c>
      <c r="E23" s="139">
        <v>0</v>
      </c>
      <c r="F23" s="139">
        <v>2457547</v>
      </c>
      <c r="G23" s="27">
        <f t="shared" si="7"/>
        <v>2457547</v>
      </c>
      <c r="H23" s="39">
        <f t="shared" si="4"/>
        <v>0</v>
      </c>
      <c r="I23" s="28">
        <f t="shared" si="5"/>
        <v>1297453</v>
      </c>
      <c r="J23" s="39">
        <f t="shared" si="8"/>
        <v>1297453</v>
      </c>
      <c r="K23" s="29">
        <v>548199</v>
      </c>
      <c r="L23" s="144"/>
      <c r="M23" s="2198" t="s">
        <v>799</v>
      </c>
      <c r="N23" s="2194"/>
    </row>
    <row r="24" spans="1:14" ht="19.5" customHeight="1">
      <c r="A24" s="65">
        <v>2006</v>
      </c>
      <c r="B24" s="134">
        <v>0</v>
      </c>
      <c r="C24" s="27">
        <v>2500000</v>
      </c>
      <c r="D24" s="27">
        <f t="shared" si="6"/>
        <v>2500000</v>
      </c>
      <c r="E24" s="27">
        <v>0</v>
      </c>
      <c r="F24" s="27">
        <v>2220780</v>
      </c>
      <c r="G24" s="27">
        <f t="shared" si="7"/>
        <v>2220780</v>
      </c>
      <c r="H24" s="39">
        <f t="shared" si="4"/>
        <v>0</v>
      </c>
      <c r="I24" s="28">
        <f t="shared" si="5"/>
        <v>279220</v>
      </c>
      <c r="J24" s="39">
        <f t="shared" si="8"/>
        <v>279220</v>
      </c>
      <c r="K24" s="29"/>
      <c r="L24" s="144"/>
      <c r="M24" s="2198" t="s">
        <v>367</v>
      </c>
      <c r="N24" s="2199"/>
    </row>
    <row r="25" spans="1:14" ht="19.5" customHeight="1">
      <c r="A25" s="65">
        <v>2007</v>
      </c>
      <c r="B25" s="134">
        <v>0</v>
      </c>
      <c r="C25" s="27">
        <v>2588615</v>
      </c>
      <c r="D25" s="27">
        <f t="shared" si="6"/>
        <v>2588615</v>
      </c>
      <c r="E25" s="27">
        <v>0</v>
      </c>
      <c r="F25" s="27">
        <v>0</v>
      </c>
      <c r="G25" s="27">
        <f t="shared" si="7"/>
        <v>0</v>
      </c>
      <c r="H25" s="39">
        <f t="shared" si="4"/>
        <v>0</v>
      </c>
      <c r="I25" s="28">
        <f t="shared" si="5"/>
        <v>2588615</v>
      </c>
      <c r="J25" s="39">
        <f t="shared" si="8"/>
        <v>2588615</v>
      </c>
      <c r="K25" s="29"/>
      <c r="L25" s="144"/>
      <c r="M25" s="2198" t="s">
        <v>367</v>
      </c>
      <c r="N25" s="2199"/>
    </row>
    <row r="26" spans="1:14" ht="19.5" customHeight="1">
      <c r="A26" s="65">
        <v>2008</v>
      </c>
      <c r="B26" s="134">
        <v>0</v>
      </c>
      <c r="C26" s="27">
        <v>407467</v>
      </c>
      <c r="D26" s="27">
        <f t="shared" si="6"/>
        <v>407467</v>
      </c>
      <c r="E26" s="27">
        <v>0</v>
      </c>
      <c r="F26" s="27">
        <v>0</v>
      </c>
      <c r="G26" s="27">
        <f t="shared" si="7"/>
        <v>0</v>
      </c>
      <c r="H26" s="39">
        <f t="shared" si="4"/>
        <v>0</v>
      </c>
      <c r="I26" s="28">
        <f t="shared" si="5"/>
        <v>407467</v>
      </c>
      <c r="J26" s="39">
        <f t="shared" si="8"/>
        <v>407467</v>
      </c>
      <c r="K26" s="29"/>
      <c r="L26" s="144"/>
      <c r="M26" s="2198" t="s">
        <v>367</v>
      </c>
      <c r="N26" s="2199"/>
    </row>
    <row r="27" spans="1:14" ht="19.5" customHeight="1">
      <c r="A27" s="203">
        <v>2009</v>
      </c>
      <c r="B27" s="27">
        <v>0</v>
      </c>
      <c r="C27" s="27">
        <v>0</v>
      </c>
      <c r="D27" s="27">
        <f t="shared" si="6"/>
        <v>0</v>
      </c>
      <c r="E27" s="27">
        <v>0</v>
      </c>
      <c r="F27" s="27">
        <v>0</v>
      </c>
      <c r="G27" s="27">
        <f t="shared" si="7"/>
        <v>0</v>
      </c>
      <c r="H27" s="39">
        <f t="shared" si="4"/>
        <v>0</v>
      </c>
      <c r="I27" s="28">
        <f t="shared" si="5"/>
        <v>0</v>
      </c>
      <c r="J27" s="39">
        <f t="shared" si="8"/>
        <v>0</v>
      </c>
      <c r="K27" s="29"/>
      <c r="L27" s="144"/>
      <c r="M27" s="147"/>
      <c r="N27" s="36"/>
    </row>
    <row r="28" spans="1:14" ht="19.5" customHeight="1">
      <c r="A28" s="203">
        <v>2010</v>
      </c>
      <c r="B28" s="27">
        <v>0</v>
      </c>
      <c r="C28" s="27">
        <v>0</v>
      </c>
      <c r="D28" s="27">
        <f t="shared" si="6"/>
        <v>0</v>
      </c>
      <c r="E28" s="27">
        <v>0</v>
      </c>
      <c r="F28" s="27">
        <v>0</v>
      </c>
      <c r="G28" s="27">
        <f t="shared" si="7"/>
        <v>0</v>
      </c>
      <c r="H28" s="39">
        <f t="shared" si="4"/>
        <v>0</v>
      </c>
      <c r="I28" s="28">
        <f t="shared" si="5"/>
        <v>0</v>
      </c>
      <c r="J28" s="39">
        <f t="shared" si="8"/>
        <v>0</v>
      </c>
      <c r="K28" s="142"/>
      <c r="L28" s="146"/>
      <c r="M28" s="823"/>
      <c r="N28" s="393"/>
    </row>
    <row r="29" spans="1:14" ht="19.5" customHeight="1" thickBot="1">
      <c r="A29" s="824" t="s">
        <v>974</v>
      </c>
      <c r="B29" s="217">
        <f>SUM(B20:B28)</f>
        <v>0</v>
      </c>
      <c r="C29" s="217">
        <f>SUM(C20:C28)</f>
        <v>27241082</v>
      </c>
      <c r="D29" s="217">
        <f aca="true" t="shared" si="9" ref="D29:J29">SUM(D20:D28)</f>
        <v>27241082</v>
      </c>
      <c r="E29" s="217">
        <f t="shared" si="9"/>
        <v>0</v>
      </c>
      <c r="F29" s="217">
        <f t="shared" si="9"/>
        <v>20580235</v>
      </c>
      <c r="G29" s="217">
        <f t="shared" si="9"/>
        <v>20580235</v>
      </c>
      <c r="H29" s="217">
        <f t="shared" si="9"/>
        <v>0</v>
      </c>
      <c r="I29" s="217">
        <f t="shared" si="9"/>
        <v>6660847</v>
      </c>
      <c r="J29" s="217">
        <f t="shared" si="9"/>
        <v>6660847</v>
      </c>
      <c r="K29" s="29"/>
      <c r="L29" s="29"/>
      <c r="M29" s="34"/>
      <c r="N29" s="214"/>
    </row>
    <row r="30" spans="1:14" ht="20.25" customHeight="1" thickBot="1">
      <c r="A30" s="42" t="s">
        <v>100</v>
      </c>
      <c r="B30" s="217">
        <f aca="true" t="shared" si="10" ref="B30:K30">SUM(B19:B28)</f>
        <v>0</v>
      </c>
      <c r="C30" s="201">
        <f t="shared" si="10"/>
        <v>38654082</v>
      </c>
      <c r="D30" s="201">
        <f t="shared" si="10"/>
        <v>38654082</v>
      </c>
      <c r="E30" s="201">
        <f t="shared" si="10"/>
        <v>0</v>
      </c>
      <c r="F30" s="201">
        <f t="shared" si="10"/>
        <v>31932666</v>
      </c>
      <c r="G30" s="201">
        <f t="shared" si="10"/>
        <v>31932666</v>
      </c>
      <c r="H30" s="201">
        <f t="shared" si="10"/>
        <v>0</v>
      </c>
      <c r="I30" s="201">
        <f t="shared" si="10"/>
        <v>6721416</v>
      </c>
      <c r="J30" s="201">
        <f t="shared" si="10"/>
        <v>6721416</v>
      </c>
      <c r="K30" s="201">
        <f t="shared" si="10"/>
        <v>548199</v>
      </c>
      <c r="L30" s="202">
        <f>SUM(L19:L23)</f>
        <v>0</v>
      </c>
      <c r="M30" s="227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 t="s">
        <v>85</v>
      </c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46"/>
      <c r="I35" s="46"/>
      <c r="J35" s="59"/>
      <c r="K35" s="46"/>
      <c r="L35" s="46"/>
      <c r="M35" s="46"/>
      <c r="N35" s="46"/>
    </row>
    <row r="36" spans="2:11" ht="15">
      <c r="B36" s="112" t="s">
        <v>299</v>
      </c>
      <c r="C36" s="47" t="s">
        <v>798</v>
      </c>
      <c r="D36" s="47"/>
      <c r="E36" s="48"/>
      <c r="F36" s="48"/>
      <c r="G36" s="49"/>
      <c r="H36" s="62"/>
      <c r="I36" s="63" t="s">
        <v>112</v>
      </c>
      <c r="J36" s="64" t="s">
        <v>803</v>
      </c>
      <c r="K36" s="49"/>
    </row>
    <row r="37" spans="2:12" ht="15">
      <c r="B37" t="s">
        <v>298</v>
      </c>
      <c r="C37" s="49"/>
      <c r="D37" s="49"/>
      <c r="E37" s="49"/>
      <c r="F37" s="49"/>
      <c r="G37" s="49"/>
      <c r="H37" s="49"/>
      <c r="I37" s="49"/>
      <c r="J37" s="2161" t="s">
        <v>956</v>
      </c>
      <c r="K37" s="60"/>
      <c r="L37" s="60"/>
    </row>
    <row r="38" spans="2:14" ht="15">
      <c r="B38" t="s">
        <v>804</v>
      </c>
      <c r="C38" s="49"/>
      <c r="D38" s="49"/>
      <c r="E38" s="49"/>
      <c r="F38" s="49"/>
      <c r="G38" s="49"/>
      <c r="H38" s="49"/>
      <c r="J38" s="49"/>
      <c r="K38" s="49"/>
      <c r="L38" s="60"/>
      <c r="M38" s="49"/>
      <c r="N38" s="49"/>
    </row>
    <row r="41" ht="12.75">
      <c r="E41"/>
    </row>
    <row r="42" ht="12.75">
      <c r="E42"/>
    </row>
  </sheetData>
  <sheetProtection/>
  <mergeCells count="7">
    <mergeCell ref="M20:N20"/>
    <mergeCell ref="M25:N25"/>
    <mergeCell ref="M26:N26"/>
    <mergeCell ref="M22:N22"/>
    <mergeCell ref="M24:N24"/>
    <mergeCell ref="M23:N23"/>
    <mergeCell ref="M21:N21"/>
  </mergeCells>
  <printOptions horizontalCentered="1"/>
  <pageMargins left="0.75" right="0.75" top="1.1811023622047245" bottom="1" header="0" footer="0"/>
  <pageSetup horizontalDpi="600" verticalDpi="600" orientation="landscape" paperSize="14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52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52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52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I6" s="125" t="s">
        <v>421</v>
      </c>
      <c r="K6" s="5" t="s">
        <v>117</v>
      </c>
      <c r="L6" s="6"/>
    </row>
    <row r="7" spans="5:12" ht="15.75">
      <c r="E7"/>
      <c r="G7" t="s">
        <v>420</v>
      </c>
      <c r="H7" s="125">
        <v>814007194</v>
      </c>
      <c r="I7" s="187">
        <v>38169</v>
      </c>
      <c r="K7" s="7" t="s">
        <v>90</v>
      </c>
      <c r="L7" s="6" t="s">
        <v>118</v>
      </c>
    </row>
    <row r="8" spans="5:12" ht="15.75">
      <c r="E8"/>
      <c r="K8" s="7" t="s">
        <v>91</v>
      </c>
      <c r="L8" s="6" t="s">
        <v>119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95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0" ref="H12:I20">B12-E12</f>
        <v>0</v>
      </c>
      <c r="I12" s="28">
        <f t="shared" si="0"/>
        <v>0</v>
      </c>
      <c r="J12" s="39">
        <f aca="true" t="shared" si="1" ref="J12:J17">H12+I12</f>
        <v>0</v>
      </c>
      <c r="K12" s="29"/>
      <c r="L12" s="29"/>
      <c r="M12" s="30"/>
      <c r="N12" s="31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>B13+C13</f>
        <v>0</v>
      </c>
      <c r="E13" s="27">
        <v>0</v>
      </c>
      <c r="F13" s="27">
        <v>0</v>
      </c>
      <c r="G13" s="27">
        <f>E13+F13</f>
        <v>0</v>
      </c>
      <c r="H13" s="28">
        <f t="shared" si="0"/>
        <v>0</v>
      </c>
      <c r="I13" s="28">
        <f t="shared" si="0"/>
        <v>0</v>
      </c>
      <c r="J13" s="39">
        <f t="shared" si="1"/>
        <v>0</v>
      </c>
      <c r="K13" s="29"/>
      <c r="L13" s="29"/>
      <c r="M13" s="34"/>
      <c r="N13" s="31"/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>B14+C14</f>
        <v>0</v>
      </c>
      <c r="E14" s="27">
        <v>0</v>
      </c>
      <c r="F14" s="27">
        <v>0</v>
      </c>
      <c r="G14" s="27">
        <f>+E14+F14</f>
        <v>0</v>
      </c>
      <c r="H14" s="28">
        <f t="shared" si="0"/>
        <v>0</v>
      </c>
      <c r="I14" s="28">
        <f t="shared" si="0"/>
        <v>0</v>
      </c>
      <c r="J14" s="39">
        <f t="shared" si="1"/>
        <v>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>B15+C15</f>
        <v>0</v>
      </c>
      <c r="E15" s="27">
        <v>0</v>
      </c>
      <c r="F15" s="27">
        <v>0</v>
      </c>
      <c r="G15" s="27">
        <f>+E15+F15</f>
        <v>0</v>
      </c>
      <c r="H15" s="28">
        <f t="shared" si="0"/>
        <v>0</v>
      </c>
      <c r="I15" s="28">
        <f t="shared" si="0"/>
        <v>0</v>
      </c>
      <c r="J15" s="39">
        <f>H15+I15</f>
        <v>0</v>
      </c>
      <c r="K15" s="29"/>
      <c r="L15" s="29"/>
      <c r="M15" s="34"/>
      <c r="N15" s="31"/>
    </row>
    <row r="16" spans="1:14" s="32" customFormat="1" ht="19.5" customHeight="1">
      <c r="A16" s="33">
        <v>1.999</v>
      </c>
      <c r="B16" s="27">
        <v>557000</v>
      </c>
      <c r="C16" s="27">
        <v>613000</v>
      </c>
      <c r="D16" s="27">
        <f>B16+C16</f>
        <v>1170000</v>
      </c>
      <c r="E16" s="27">
        <v>420303</v>
      </c>
      <c r="F16" s="27">
        <v>498996</v>
      </c>
      <c r="G16" s="27">
        <f>+E16+F16</f>
        <v>919299</v>
      </c>
      <c r="H16" s="28">
        <f t="shared" si="0"/>
        <v>136697</v>
      </c>
      <c r="I16" s="28">
        <f t="shared" si="0"/>
        <v>114004</v>
      </c>
      <c r="J16" s="39">
        <f>H16+I16</f>
        <v>250701</v>
      </c>
      <c r="K16" s="29"/>
      <c r="L16" s="29"/>
      <c r="M16" s="34"/>
      <c r="N16" s="31"/>
    </row>
    <row r="17" spans="1:14" ht="19.5" customHeight="1">
      <c r="A17" s="35" t="s">
        <v>106</v>
      </c>
      <c r="B17" s="27">
        <v>604000</v>
      </c>
      <c r="C17" s="27">
        <v>480000</v>
      </c>
      <c r="D17" s="27">
        <f aca="true" t="shared" si="2" ref="D17:D23">B17+C17</f>
        <v>1084000</v>
      </c>
      <c r="E17" s="27">
        <v>606676</v>
      </c>
      <c r="F17" s="27">
        <v>479347</v>
      </c>
      <c r="G17" s="27">
        <f aca="true" t="shared" si="3" ref="G17:G23">E17+F17</f>
        <v>1086023</v>
      </c>
      <c r="H17" s="28">
        <f t="shared" si="0"/>
        <v>-2676</v>
      </c>
      <c r="I17" s="28">
        <f t="shared" si="0"/>
        <v>653</v>
      </c>
      <c r="J17" s="39">
        <f t="shared" si="1"/>
        <v>-2023</v>
      </c>
      <c r="K17" s="29"/>
      <c r="L17" s="29"/>
      <c r="M17" s="34"/>
      <c r="N17" s="31"/>
    </row>
    <row r="18" spans="1:14" ht="19.5" customHeight="1">
      <c r="A18" s="35" t="s">
        <v>107</v>
      </c>
      <c r="B18" s="27">
        <v>867000</v>
      </c>
      <c r="C18" s="27">
        <v>685000</v>
      </c>
      <c r="D18" s="27">
        <f t="shared" si="2"/>
        <v>1552000</v>
      </c>
      <c r="E18" s="27">
        <v>556874</v>
      </c>
      <c r="F18" s="27">
        <v>439998</v>
      </c>
      <c r="G18" s="27">
        <f t="shared" si="3"/>
        <v>996872</v>
      </c>
      <c r="H18" s="28">
        <f t="shared" si="0"/>
        <v>310126</v>
      </c>
      <c r="I18" s="28">
        <f t="shared" si="0"/>
        <v>245002</v>
      </c>
      <c r="J18" s="39">
        <f>H18+I18</f>
        <v>555128</v>
      </c>
      <c r="K18" s="29"/>
      <c r="L18" s="29"/>
      <c r="M18" s="34"/>
      <c r="N18" s="36"/>
    </row>
    <row r="19" spans="1:14" ht="19.5" customHeight="1">
      <c r="A19" s="37" t="s">
        <v>108</v>
      </c>
      <c r="B19" s="38">
        <f>SUM(B12:B18)</f>
        <v>2028000</v>
      </c>
      <c r="C19" s="38">
        <f>SUM(C12:C18)</f>
        <v>1778000</v>
      </c>
      <c r="D19" s="38">
        <f aca="true" t="shared" si="4" ref="D19:J19">SUM(D12:D18)</f>
        <v>3806000</v>
      </c>
      <c r="E19" s="38">
        <f t="shared" si="4"/>
        <v>1583853</v>
      </c>
      <c r="F19" s="38">
        <f t="shared" si="4"/>
        <v>1418341</v>
      </c>
      <c r="G19" s="38">
        <f t="shared" si="4"/>
        <v>3002194</v>
      </c>
      <c r="H19" s="38">
        <f t="shared" si="4"/>
        <v>444147</v>
      </c>
      <c r="I19" s="38">
        <f t="shared" si="4"/>
        <v>359659</v>
      </c>
      <c r="J19" s="57">
        <f t="shared" si="4"/>
        <v>803806</v>
      </c>
      <c r="K19" s="38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27">
        <v>935000</v>
      </c>
      <c r="C20" s="27">
        <v>739000</v>
      </c>
      <c r="D20" s="27">
        <f t="shared" si="2"/>
        <v>1674000</v>
      </c>
      <c r="E20" s="27">
        <v>740578</v>
      </c>
      <c r="F20" s="27">
        <v>588521</v>
      </c>
      <c r="G20" s="27">
        <f t="shared" si="3"/>
        <v>1329099</v>
      </c>
      <c r="H20" s="28">
        <f t="shared" si="0"/>
        <v>194422</v>
      </c>
      <c r="I20" s="28">
        <f t="shared" si="0"/>
        <v>150479</v>
      </c>
      <c r="J20" s="39">
        <f>H20+I20</f>
        <v>344901</v>
      </c>
      <c r="K20" s="29"/>
      <c r="L20" s="29"/>
      <c r="M20" s="34"/>
      <c r="N20" s="36"/>
    </row>
    <row r="21" spans="1:14" ht="19.5" customHeight="1">
      <c r="A21" s="35" t="s">
        <v>110</v>
      </c>
      <c r="B21" s="27">
        <v>693000</v>
      </c>
      <c r="C21" s="27">
        <v>547000</v>
      </c>
      <c r="D21" s="27">
        <f t="shared" si="2"/>
        <v>1240000</v>
      </c>
      <c r="E21" s="27">
        <v>619919</v>
      </c>
      <c r="F21" s="27">
        <v>650007</v>
      </c>
      <c r="G21" s="27">
        <f t="shared" si="3"/>
        <v>1269926</v>
      </c>
      <c r="H21" s="39">
        <f aca="true" t="shared" si="5" ref="H21:I23">B21-E21</f>
        <v>73081</v>
      </c>
      <c r="I21" s="28">
        <f t="shared" si="5"/>
        <v>-103007</v>
      </c>
      <c r="J21" s="39">
        <f>H21+I21</f>
        <v>-29926</v>
      </c>
      <c r="K21" s="29"/>
      <c r="L21" s="29"/>
      <c r="M21" s="34"/>
      <c r="N21" s="36"/>
    </row>
    <row r="22" spans="1:14" ht="19.5" customHeight="1">
      <c r="A22" s="35">
        <v>2.004</v>
      </c>
      <c r="B22" s="27">
        <v>768000</v>
      </c>
      <c r="C22" s="27">
        <v>565000</v>
      </c>
      <c r="D22" s="27">
        <f>B22+C22</f>
        <v>1333000</v>
      </c>
      <c r="E22" s="27">
        <v>209980</v>
      </c>
      <c r="F22" s="27">
        <v>205960</v>
      </c>
      <c r="G22" s="27">
        <f>E22+F22</f>
        <v>415940</v>
      </c>
      <c r="H22" s="39">
        <f>B22-E22</f>
        <v>558020</v>
      </c>
      <c r="I22" s="28">
        <f>C22-F22</f>
        <v>359040</v>
      </c>
      <c r="J22" s="39">
        <f>H22+I22</f>
        <v>917060</v>
      </c>
      <c r="K22" s="29"/>
      <c r="L22" s="29"/>
      <c r="M22" s="40"/>
      <c r="N22" s="41"/>
    </row>
    <row r="23" spans="1:14" ht="19.5" customHeight="1" thickBot="1">
      <c r="A23" s="65">
        <v>2.005</v>
      </c>
      <c r="B23" s="27">
        <v>0</v>
      </c>
      <c r="C23" s="27">
        <v>0</v>
      </c>
      <c r="D23" s="27">
        <f t="shared" si="2"/>
        <v>0</v>
      </c>
      <c r="E23" s="27">
        <v>0</v>
      </c>
      <c r="F23" s="27">
        <v>0</v>
      </c>
      <c r="G23" s="27">
        <f t="shared" si="3"/>
        <v>0</v>
      </c>
      <c r="H23" s="39">
        <f t="shared" si="5"/>
        <v>0</v>
      </c>
      <c r="I23" s="28">
        <f t="shared" si="5"/>
        <v>0</v>
      </c>
      <c r="J23" s="39">
        <f>H23+I23</f>
        <v>0</v>
      </c>
      <c r="K23" s="29"/>
      <c r="L23" s="29"/>
      <c r="M23" s="40"/>
      <c r="N23" s="41"/>
    </row>
    <row r="24" spans="1:14" ht="20.25" customHeight="1" thickBot="1">
      <c r="A24" s="42" t="s">
        <v>100</v>
      </c>
      <c r="B24" s="43">
        <f>SUM(B19:B23)</f>
        <v>4424000</v>
      </c>
      <c r="C24" s="43">
        <f aca="true" t="shared" si="6" ref="C24:J24">SUM(C19:C23)</f>
        <v>3629000</v>
      </c>
      <c r="D24" s="43">
        <f>SUM(D19:D23)</f>
        <v>8053000</v>
      </c>
      <c r="E24" s="43">
        <f t="shared" si="6"/>
        <v>3154330</v>
      </c>
      <c r="F24" s="43">
        <f t="shared" si="6"/>
        <v>2862829</v>
      </c>
      <c r="G24" s="43">
        <f t="shared" si="6"/>
        <v>6017159</v>
      </c>
      <c r="H24" s="43">
        <f t="shared" si="6"/>
        <v>1269670</v>
      </c>
      <c r="I24" s="43">
        <f t="shared" si="6"/>
        <v>766171</v>
      </c>
      <c r="J24" s="58">
        <f t="shared" si="6"/>
        <v>2035841</v>
      </c>
      <c r="K24" s="43">
        <f>SUM(K19:K23)</f>
        <v>0</v>
      </c>
      <c r="L24" s="43">
        <f>SUM(L19:L23)</f>
        <v>0</v>
      </c>
      <c r="M24" s="43"/>
      <c r="N24" s="44"/>
    </row>
    <row r="25" spans="1:14" ht="15">
      <c r="A25" s="45"/>
      <c r="B25" s="46"/>
      <c r="C25" s="46"/>
      <c r="D25" s="46"/>
      <c r="E25" s="46"/>
      <c r="F25" s="46"/>
      <c r="G25" s="46"/>
      <c r="H25" s="46"/>
      <c r="I25" s="46"/>
      <c r="J25" s="59"/>
      <c r="K25" s="46"/>
      <c r="L25" s="46"/>
      <c r="M25" s="46"/>
      <c r="N25" s="46"/>
    </row>
    <row r="26" spans="1:14" ht="15">
      <c r="A26" s="45"/>
      <c r="B26" s="46"/>
      <c r="C26" s="46"/>
      <c r="D26" s="46"/>
      <c r="E26" s="46"/>
      <c r="F26" s="46"/>
      <c r="G26" s="46"/>
      <c r="H26" s="46"/>
      <c r="I26" s="46"/>
      <c r="J26" s="59"/>
      <c r="K26" s="46"/>
      <c r="L26" s="46"/>
      <c r="M26" s="46"/>
      <c r="N26" s="46"/>
    </row>
    <row r="27" spans="1:14" ht="15">
      <c r="A27" s="45"/>
      <c r="B27" s="46"/>
      <c r="C27" s="46"/>
      <c r="D27" s="46"/>
      <c r="E27" s="46"/>
      <c r="F27" s="46"/>
      <c r="G27" s="46"/>
      <c r="H27" s="46"/>
      <c r="I27" s="46"/>
      <c r="J27" s="59"/>
      <c r="K27" s="46"/>
      <c r="L27" s="46"/>
      <c r="M27" s="46"/>
      <c r="N27" s="46"/>
    </row>
    <row r="28" spans="1:14" ht="15">
      <c r="A28" s="45"/>
      <c r="B28" s="46"/>
      <c r="C28" s="46"/>
      <c r="D28" s="46"/>
      <c r="E28" s="46"/>
      <c r="F28" s="46"/>
      <c r="G28" s="46"/>
      <c r="H28" s="46"/>
      <c r="I28" s="46"/>
      <c r="J28" s="59"/>
      <c r="K28" s="46"/>
      <c r="L28" s="46"/>
      <c r="M28" s="46"/>
      <c r="N28" s="46"/>
    </row>
    <row r="29" spans="1:14" ht="15">
      <c r="A29" s="45"/>
      <c r="C29" s="46"/>
      <c r="D29" s="46"/>
      <c r="E29" s="46"/>
      <c r="F29" s="46"/>
      <c r="G29" s="46"/>
      <c r="H29" s="46"/>
      <c r="I29" s="46"/>
      <c r="J29" s="59"/>
      <c r="K29" s="46"/>
      <c r="L29" s="46"/>
      <c r="M29" s="46"/>
      <c r="N29" s="46"/>
    </row>
    <row r="30" spans="2:11" ht="15">
      <c r="B30" t="s">
        <v>111</v>
      </c>
      <c r="C30" s="47" t="s">
        <v>120</v>
      </c>
      <c r="D30" s="47"/>
      <c r="E30" s="48"/>
      <c r="F30" s="48"/>
      <c r="G30" s="49"/>
      <c r="H30" s="62"/>
      <c r="I30" s="63" t="s">
        <v>112</v>
      </c>
      <c r="J30" s="64" t="s">
        <v>122</v>
      </c>
      <c r="K30" s="49"/>
    </row>
    <row r="31" spans="3:12" ht="15">
      <c r="C31" s="49"/>
      <c r="D31" s="49"/>
      <c r="E31" s="49"/>
      <c r="F31" s="49"/>
      <c r="G31" s="49"/>
      <c r="H31" s="49"/>
      <c r="I31" s="49"/>
      <c r="J31" s="49"/>
      <c r="K31" s="49"/>
      <c r="L31" s="60" t="s">
        <v>113</v>
      </c>
    </row>
    <row r="32" spans="2:14" ht="15">
      <c r="B32" t="s">
        <v>121</v>
      </c>
      <c r="C32" s="49"/>
      <c r="D32" s="49"/>
      <c r="E32" s="49"/>
      <c r="F32" s="49"/>
      <c r="G32" s="49"/>
      <c r="H32" s="49"/>
      <c r="I32" s="49"/>
      <c r="J32" s="49"/>
      <c r="K32" s="49"/>
      <c r="L32" s="60"/>
      <c r="M32" s="49"/>
      <c r="N32" s="49"/>
    </row>
    <row r="35" spans="2:14" ht="18">
      <c r="B35" s="51"/>
      <c r="C35" s="4"/>
      <c r="D35" s="4"/>
      <c r="E35" s="51"/>
      <c r="F35" s="12"/>
      <c r="G35" s="51"/>
      <c r="H35" s="51"/>
      <c r="I35" s="51"/>
      <c r="J35" s="61"/>
      <c r="K35" s="51"/>
      <c r="L35" s="51"/>
      <c r="M35" s="51"/>
      <c r="N35" s="51"/>
    </row>
    <row r="36" ht="12.75">
      <c r="E36"/>
    </row>
    <row r="37" ht="12.75">
      <c r="E37"/>
    </row>
  </sheetData>
  <sheetProtection/>
  <printOptions horizont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I40" sqref="I40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503" customWidth="1"/>
    <col min="9" max="9" width="15.7109375" style="1503" customWidth="1"/>
    <col min="10" max="10" width="14.28125" style="1504" customWidth="1"/>
    <col min="11" max="11" width="13.7109375" style="0" customWidth="1"/>
    <col min="12" max="12" width="15.140625" style="0" customWidth="1"/>
    <col min="13" max="13" width="15.57421875" style="0" customWidth="1"/>
    <col min="14" max="14" width="14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501"/>
      <c r="I1" s="1501"/>
      <c r="J1" s="1502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501"/>
      <c r="I2" s="1501"/>
      <c r="J2" s="1502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501"/>
      <c r="I3" s="1501"/>
      <c r="J3" s="1502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501"/>
      <c r="I4" s="1501"/>
      <c r="J4" s="1502"/>
      <c r="K4" s="1"/>
      <c r="L4" s="1"/>
      <c r="M4" s="1"/>
      <c r="N4" s="1"/>
    </row>
    <row r="5" ht="12.75">
      <c r="E5"/>
    </row>
    <row r="6" spans="5:12" ht="15.75">
      <c r="E6"/>
      <c r="K6" s="5" t="s">
        <v>117</v>
      </c>
      <c r="L6" s="6"/>
    </row>
    <row r="7" spans="5:12" ht="15.75">
      <c r="E7"/>
      <c r="I7" s="1505"/>
      <c r="K7" s="7" t="s">
        <v>90</v>
      </c>
      <c r="L7" s="6" t="s">
        <v>459</v>
      </c>
    </row>
    <row r="8" spans="5:12" ht="15.75">
      <c r="E8"/>
      <c r="K8" s="7" t="s">
        <v>91</v>
      </c>
      <c r="L8" s="6" t="s">
        <v>119</v>
      </c>
    </row>
    <row r="9" spans="2:14" s="8" customFormat="1" ht="18">
      <c r="B9" s="9"/>
      <c r="C9" s="11"/>
      <c r="D9" s="11"/>
      <c r="E9" s="9"/>
      <c r="F9" s="12"/>
      <c r="G9" s="9"/>
      <c r="H9" s="1506"/>
      <c r="I9" s="1506"/>
      <c r="J9" s="1507"/>
      <c r="K9" s="9"/>
      <c r="L9" s="9"/>
      <c r="M9" s="9"/>
      <c r="N9" s="9"/>
    </row>
    <row r="10" spans="1:14" ht="19.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1508" t="s">
        <v>95</v>
      </c>
      <c r="I10" s="1508"/>
      <c r="J10" s="1509"/>
      <c r="K10" s="370" t="s">
        <v>96</v>
      </c>
      <c r="L10" s="371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510" t="s">
        <v>98</v>
      </c>
      <c r="I11" s="1510" t="s">
        <v>99</v>
      </c>
      <c r="J11" s="1511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f>B12+C12</f>
        <v>0</v>
      </c>
      <c r="E12" s="27">
        <v>0</v>
      </c>
      <c r="F12" s="27">
        <v>0</v>
      </c>
      <c r="G12" s="27">
        <f>+E12+F12</f>
        <v>0</v>
      </c>
      <c r="H12" s="1512">
        <f aca="true" t="shared" si="0" ref="H12:I28">B12-E12</f>
        <v>0</v>
      </c>
      <c r="I12" s="1512">
        <f t="shared" si="0"/>
        <v>0</v>
      </c>
      <c r="J12" s="1513">
        <f aca="true" t="shared" si="1" ref="J12:J17">H12+I12</f>
        <v>0</v>
      </c>
      <c r="K12" s="29"/>
      <c r="L12" s="29"/>
      <c r="M12" s="175" t="s">
        <v>460</v>
      </c>
      <c r="N12" s="214">
        <v>38842</v>
      </c>
    </row>
    <row r="13" spans="1:14" s="32" customFormat="1" ht="19.5" customHeight="1">
      <c r="A13" s="221" t="s">
        <v>104</v>
      </c>
      <c r="B13" s="27">
        <v>0</v>
      </c>
      <c r="C13" s="27">
        <v>0</v>
      </c>
      <c r="D13" s="27">
        <f>B13+C13</f>
        <v>0</v>
      </c>
      <c r="E13" s="27">
        <v>0</v>
      </c>
      <c r="F13" s="27">
        <v>0</v>
      </c>
      <c r="G13" s="27">
        <f>E13+F13</f>
        <v>0</v>
      </c>
      <c r="H13" s="1512">
        <f t="shared" si="0"/>
        <v>0</v>
      </c>
      <c r="I13" s="1512">
        <f t="shared" si="0"/>
        <v>0</v>
      </c>
      <c r="J13" s="1513">
        <f t="shared" si="1"/>
        <v>0</v>
      </c>
      <c r="K13" s="29"/>
      <c r="L13" s="29"/>
      <c r="M13" s="175" t="s">
        <v>461</v>
      </c>
      <c r="N13" s="214">
        <v>38842</v>
      </c>
    </row>
    <row r="14" spans="1:14" s="32" customFormat="1" ht="19.5" customHeight="1">
      <c r="A14" s="221" t="s">
        <v>105</v>
      </c>
      <c r="B14" s="27">
        <v>0</v>
      </c>
      <c r="C14" s="27">
        <v>0</v>
      </c>
      <c r="D14" s="27">
        <f>B14+C14</f>
        <v>0</v>
      </c>
      <c r="E14" s="27">
        <v>0</v>
      </c>
      <c r="F14" s="27">
        <v>0</v>
      </c>
      <c r="G14" s="27">
        <f>+E14+F14</f>
        <v>0</v>
      </c>
      <c r="H14" s="1512">
        <f t="shared" si="0"/>
        <v>0</v>
      </c>
      <c r="I14" s="1512">
        <f t="shared" si="0"/>
        <v>0</v>
      </c>
      <c r="J14" s="1513">
        <f t="shared" si="1"/>
        <v>0</v>
      </c>
      <c r="K14" s="29"/>
      <c r="L14" s="29"/>
      <c r="M14" s="175" t="s">
        <v>462</v>
      </c>
      <c r="N14" s="214">
        <v>38842</v>
      </c>
    </row>
    <row r="15" spans="1:14" s="32" customFormat="1" ht="19.5" customHeight="1">
      <c r="A15" s="221">
        <v>1.998</v>
      </c>
      <c r="B15" s="27">
        <v>0</v>
      </c>
      <c r="C15" s="27">
        <v>0</v>
      </c>
      <c r="D15" s="27">
        <f>B15+C15</f>
        <v>0</v>
      </c>
      <c r="E15" s="27">
        <v>0</v>
      </c>
      <c r="F15" s="27">
        <v>0</v>
      </c>
      <c r="G15" s="27">
        <f>+E15+F15</f>
        <v>0</v>
      </c>
      <c r="H15" s="1512">
        <f t="shared" si="0"/>
        <v>0</v>
      </c>
      <c r="I15" s="1512">
        <f t="shared" si="0"/>
        <v>0</v>
      </c>
      <c r="J15" s="1513">
        <f>H15+I15</f>
        <v>0</v>
      </c>
      <c r="K15" s="29"/>
      <c r="L15" s="29"/>
      <c r="M15" s="175" t="s">
        <v>463</v>
      </c>
      <c r="N15" s="214">
        <v>38842</v>
      </c>
    </row>
    <row r="16" spans="1:14" s="32" customFormat="1" ht="19.5" customHeight="1">
      <c r="A16" s="221">
        <v>1.999</v>
      </c>
      <c r="B16" s="27">
        <v>557000</v>
      </c>
      <c r="C16" s="27">
        <v>613000</v>
      </c>
      <c r="D16" s="27">
        <f>B16+C16</f>
        <v>1170000</v>
      </c>
      <c r="E16" s="27">
        <v>420303</v>
      </c>
      <c r="F16" s="27">
        <v>498996</v>
      </c>
      <c r="G16" s="27">
        <f>+E16+F16</f>
        <v>919299</v>
      </c>
      <c r="H16" s="1512">
        <f t="shared" si="0"/>
        <v>136697</v>
      </c>
      <c r="I16" s="1512">
        <f t="shared" si="0"/>
        <v>114004</v>
      </c>
      <c r="J16" s="1513">
        <f>H16+I16</f>
        <v>250701</v>
      </c>
      <c r="K16" s="29"/>
      <c r="L16" s="29"/>
      <c r="M16" s="175" t="s">
        <v>464</v>
      </c>
      <c r="N16" s="214">
        <v>38842</v>
      </c>
    </row>
    <row r="17" spans="1:14" ht="19.5" customHeight="1">
      <c r="A17" s="203" t="s">
        <v>106</v>
      </c>
      <c r="B17" s="27">
        <v>604000</v>
      </c>
      <c r="C17" s="27">
        <v>480000</v>
      </c>
      <c r="D17" s="27">
        <f aca="true" t="shared" si="2" ref="D17:D28">B17+C17</f>
        <v>1084000</v>
      </c>
      <c r="E17" s="27">
        <v>606676</v>
      </c>
      <c r="F17" s="27">
        <v>479347</v>
      </c>
      <c r="G17" s="27">
        <f aca="true" t="shared" si="3" ref="G17:G28">E17+F17</f>
        <v>1086023</v>
      </c>
      <c r="H17" s="1512">
        <f t="shared" si="0"/>
        <v>-2676</v>
      </c>
      <c r="I17" s="1512">
        <f t="shared" si="0"/>
        <v>653</v>
      </c>
      <c r="J17" s="1513">
        <f t="shared" si="1"/>
        <v>-2023</v>
      </c>
      <c r="K17" s="29"/>
      <c r="L17" s="29"/>
      <c r="M17" s="175" t="s">
        <v>465</v>
      </c>
      <c r="N17" s="214">
        <v>38842</v>
      </c>
    </row>
    <row r="18" spans="1:14" ht="19.5" customHeight="1">
      <c r="A18" s="203" t="s">
        <v>107</v>
      </c>
      <c r="B18" s="27">
        <v>867000</v>
      </c>
      <c r="C18" s="27">
        <v>685000</v>
      </c>
      <c r="D18" s="27">
        <f t="shared" si="2"/>
        <v>1552000</v>
      </c>
      <c r="E18" s="27">
        <v>556874</v>
      </c>
      <c r="F18" s="27">
        <v>439998</v>
      </c>
      <c r="G18" s="27">
        <f t="shared" si="3"/>
        <v>996872</v>
      </c>
      <c r="H18" s="1512">
        <f t="shared" si="0"/>
        <v>310126</v>
      </c>
      <c r="I18" s="1512">
        <f t="shared" si="0"/>
        <v>245002</v>
      </c>
      <c r="J18" s="1513">
        <f>H18+I18</f>
        <v>555128</v>
      </c>
      <c r="K18" s="29"/>
      <c r="L18" s="29"/>
      <c r="M18" s="175" t="s">
        <v>466</v>
      </c>
      <c r="N18" s="214">
        <v>38842</v>
      </c>
    </row>
    <row r="19" spans="1:14" ht="19.5" customHeight="1">
      <c r="A19" s="275" t="s">
        <v>108</v>
      </c>
      <c r="B19" s="38">
        <f>SUM(B12:B18)</f>
        <v>2028000</v>
      </c>
      <c r="C19" s="38">
        <f>SUM(C12:C18)</f>
        <v>1778000</v>
      </c>
      <c r="D19" s="38">
        <f aca="true" t="shared" si="4" ref="D19:J19">SUM(D12:D18)</f>
        <v>3806000</v>
      </c>
      <c r="E19" s="38">
        <f t="shared" si="4"/>
        <v>1583853</v>
      </c>
      <c r="F19" s="38">
        <f t="shared" si="4"/>
        <v>1418341</v>
      </c>
      <c r="G19" s="38">
        <f t="shared" si="4"/>
        <v>3002194</v>
      </c>
      <c r="H19" s="1514">
        <f t="shared" si="4"/>
        <v>444147</v>
      </c>
      <c r="I19" s="1514">
        <f t="shared" si="4"/>
        <v>359659</v>
      </c>
      <c r="J19" s="1515">
        <f t="shared" si="4"/>
        <v>803806</v>
      </c>
      <c r="K19" s="38">
        <f>SUM(K12:K18)</f>
        <v>0</v>
      </c>
      <c r="L19" s="38">
        <f>SUM(L12:L18)</f>
        <v>0</v>
      </c>
      <c r="M19" s="34"/>
      <c r="N19" s="214"/>
    </row>
    <row r="20" spans="1:14" ht="19.5" customHeight="1">
      <c r="A20" s="203" t="s">
        <v>109</v>
      </c>
      <c r="B20" s="27">
        <v>935000</v>
      </c>
      <c r="C20" s="27">
        <v>739000</v>
      </c>
      <c r="D20" s="27">
        <f t="shared" si="2"/>
        <v>1674000</v>
      </c>
      <c r="E20" s="27">
        <v>740578</v>
      </c>
      <c r="F20" s="27">
        <v>588521</v>
      </c>
      <c r="G20" s="27">
        <f t="shared" si="3"/>
        <v>1329099</v>
      </c>
      <c r="H20" s="1512">
        <f t="shared" si="0"/>
        <v>194422</v>
      </c>
      <c r="I20" s="1512">
        <f t="shared" si="0"/>
        <v>150479</v>
      </c>
      <c r="J20" s="1513">
        <f aca="true" t="shared" si="5" ref="J20:J28">H20+I20</f>
        <v>344901</v>
      </c>
      <c r="K20" s="29"/>
      <c r="L20" s="29"/>
      <c r="M20" s="175" t="s">
        <v>467</v>
      </c>
      <c r="N20" s="214">
        <v>38842</v>
      </c>
    </row>
    <row r="21" spans="1:14" ht="19.5" customHeight="1">
      <c r="A21" s="203" t="s">
        <v>110</v>
      </c>
      <c r="B21" s="27">
        <v>693000</v>
      </c>
      <c r="C21" s="27">
        <v>547000</v>
      </c>
      <c r="D21" s="27">
        <f t="shared" si="2"/>
        <v>1240000</v>
      </c>
      <c r="E21" s="27">
        <v>619919</v>
      </c>
      <c r="F21" s="27">
        <v>650007</v>
      </c>
      <c r="G21" s="27">
        <f t="shared" si="3"/>
        <v>1269926</v>
      </c>
      <c r="H21" s="1513">
        <f t="shared" si="0"/>
        <v>73081</v>
      </c>
      <c r="I21" s="1512">
        <f t="shared" si="0"/>
        <v>-103007</v>
      </c>
      <c r="J21" s="1513">
        <f t="shared" si="5"/>
        <v>-29926</v>
      </c>
      <c r="K21" s="29"/>
      <c r="L21" s="29"/>
      <c r="M21" s="175" t="s">
        <v>468</v>
      </c>
      <c r="N21" s="214">
        <v>38842</v>
      </c>
    </row>
    <row r="22" spans="1:14" ht="19.5" customHeight="1">
      <c r="A22" s="203" t="s">
        <v>140</v>
      </c>
      <c r="B22" s="27">
        <v>768000</v>
      </c>
      <c r="C22" s="27">
        <v>565000</v>
      </c>
      <c r="D22" s="27">
        <f>B22+C22</f>
        <v>1333000</v>
      </c>
      <c r="E22" s="27">
        <v>209980</v>
      </c>
      <c r="F22" s="27">
        <v>205960</v>
      </c>
      <c r="G22" s="27">
        <f>E22+F22</f>
        <v>415940</v>
      </c>
      <c r="H22" s="1513">
        <f>B22-E22</f>
        <v>558020</v>
      </c>
      <c r="I22" s="1512">
        <f>C22-F22</f>
        <v>359040</v>
      </c>
      <c r="J22" s="1513">
        <f t="shared" si="5"/>
        <v>917060</v>
      </c>
      <c r="K22" s="29"/>
      <c r="L22" s="29"/>
      <c r="M22" s="175" t="s">
        <v>469</v>
      </c>
      <c r="N22" s="214">
        <v>38842</v>
      </c>
    </row>
    <row r="23" spans="1:14" ht="19.5" customHeight="1">
      <c r="A23" s="203" t="s">
        <v>141</v>
      </c>
      <c r="B23" s="27">
        <v>0</v>
      </c>
      <c r="C23" s="27">
        <v>0</v>
      </c>
      <c r="D23" s="27">
        <f t="shared" si="2"/>
        <v>0</v>
      </c>
      <c r="E23" s="27">
        <v>0</v>
      </c>
      <c r="F23" s="27">
        <v>0</v>
      </c>
      <c r="G23" s="27">
        <f t="shared" si="3"/>
        <v>0</v>
      </c>
      <c r="H23" s="1513">
        <f t="shared" si="0"/>
        <v>0</v>
      </c>
      <c r="I23" s="1512">
        <f t="shared" si="0"/>
        <v>0</v>
      </c>
      <c r="J23" s="1513">
        <f t="shared" si="5"/>
        <v>0</v>
      </c>
      <c r="K23" s="29"/>
      <c r="L23" s="29"/>
      <c r="M23" s="175" t="s">
        <v>470</v>
      </c>
      <c r="N23" s="214">
        <v>38842</v>
      </c>
    </row>
    <row r="24" spans="1:14" ht="19.5" customHeight="1">
      <c r="A24" s="203" t="s">
        <v>348</v>
      </c>
      <c r="B24" s="27">
        <v>0</v>
      </c>
      <c r="C24" s="27">
        <v>0</v>
      </c>
      <c r="D24" s="27">
        <f t="shared" si="2"/>
        <v>0</v>
      </c>
      <c r="E24" s="27">
        <v>0</v>
      </c>
      <c r="F24" s="27">
        <v>0</v>
      </c>
      <c r="G24" s="27">
        <f t="shared" si="3"/>
        <v>0</v>
      </c>
      <c r="H24" s="1513">
        <f t="shared" si="0"/>
        <v>0</v>
      </c>
      <c r="I24" s="1512">
        <f t="shared" si="0"/>
        <v>0</v>
      </c>
      <c r="J24" s="1513">
        <f t="shared" si="5"/>
        <v>0</v>
      </c>
      <c r="K24" s="29"/>
      <c r="L24" s="29"/>
      <c r="M24" s="175"/>
      <c r="N24" s="214"/>
    </row>
    <row r="25" spans="1:14" ht="19.5" customHeight="1">
      <c r="A25" s="203" t="s">
        <v>356</v>
      </c>
      <c r="B25" s="27">
        <v>0</v>
      </c>
      <c r="C25" s="27">
        <v>0</v>
      </c>
      <c r="D25" s="27">
        <f t="shared" si="2"/>
        <v>0</v>
      </c>
      <c r="E25" s="27">
        <v>0</v>
      </c>
      <c r="F25" s="27">
        <v>0</v>
      </c>
      <c r="G25" s="27">
        <f t="shared" si="3"/>
        <v>0</v>
      </c>
      <c r="H25" s="1513">
        <f t="shared" si="0"/>
        <v>0</v>
      </c>
      <c r="I25" s="1512">
        <f t="shared" si="0"/>
        <v>0</v>
      </c>
      <c r="J25" s="1513">
        <f t="shared" si="5"/>
        <v>0</v>
      </c>
      <c r="K25" s="29"/>
      <c r="L25" s="29"/>
      <c r="M25" s="175"/>
      <c r="N25" s="214"/>
    </row>
    <row r="26" spans="1:14" ht="19.5" customHeight="1">
      <c r="A26" s="203" t="s">
        <v>357</v>
      </c>
      <c r="B26" s="27">
        <v>0</v>
      </c>
      <c r="C26" s="27">
        <v>0</v>
      </c>
      <c r="D26" s="27">
        <f t="shared" si="2"/>
        <v>0</v>
      </c>
      <c r="E26" s="27">
        <v>0</v>
      </c>
      <c r="F26" s="27">
        <v>0</v>
      </c>
      <c r="G26" s="27">
        <f t="shared" si="3"/>
        <v>0</v>
      </c>
      <c r="H26" s="1513">
        <f t="shared" si="0"/>
        <v>0</v>
      </c>
      <c r="I26" s="1512">
        <f t="shared" si="0"/>
        <v>0</v>
      </c>
      <c r="J26" s="1513">
        <f t="shared" si="5"/>
        <v>0</v>
      </c>
      <c r="K26" s="29"/>
      <c r="L26" s="29"/>
      <c r="M26" s="175"/>
      <c r="N26" s="214"/>
    </row>
    <row r="27" spans="1:14" ht="19.5" customHeight="1">
      <c r="A27" s="203" t="s">
        <v>384</v>
      </c>
      <c r="B27" s="27">
        <v>2852411</v>
      </c>
      <c r="C27" s="27">
        <v>0</v>
      </c>
      <c r="D27" s="27">
        <f t="shared" si="2"/>
        <v>2852411</v>
      </c>
      <c r="E27" s="27">
        <v>755384</v>
      </c>
      <c r="F27" s="27">
        <v>0</v>
      </c>
      <c r="G27" s="27">
        <f t="shared" si="3"/>
        <v>755384</v>
      </c>
      <c r="H27" s="1513">
        <f t="shared" si="0"/>
        <v>2097027</v>
      </c>
      <c r="I27" s="1512">
        <f t="shared" si="0"/>
        <v>0</v>
      </c>
      <c r="J27" s="1513">
        <f t="shared" si="5"/>
        <v>2097027</v>
      </c>
      <c r="K27" s="29"/>
      <c r="L27" s="29"/>
      <c r="M27" s="175" t="s">
        <v>694</v>
      </c>
      <c r="N27" s="214">
        <v>40479</v>
      </c>
    </row>
    <row r="28" spans="1:14" ht="19.5" customHeight="1">
      <c r="A28" s="203" t="s">
        <v>606</v>
      </c>
      <c r="B28" s="27">
        <v>1643761</v>
      </c>
      <c r="C28" s="27">
        <v>0</v>
      </c>
      <c r="D28" s="27">
        <f t="shared" si="2"/>
        <v>1643761</v>
      </c>
      <c r="E28" s="27">
        <v>1424966</v>
      </c>
      <c r="F28" s="27">
        <v>0</v>
      </c>
      <c r="G28" s="27">
        <f t="shared" si="3"/>
        <v>1424966</v>
      </c>
      <c r="H28" s="1513">
        <f t="shared" si="0"/>
        <v>218795</v>
      </c>
      <c r="I28" s="1512">
        <f t="shared" si="0"/>
        <v>0</v>
      </c>
      <c r="J28" s="1513">
        <f t="shared" si="5"/>
        <v>218795</v>
      </c>
      <c r="K28" s="29"/>
      <c r="L28" s="29"/>
      <c r="M28" s="2172" t="s">
        <v>367</v>
      </c>
      <c r="N28" s="2265"/>
    </row>
    <row r="29" spans="1:14" ht="19.5" customHeight="1">
      <c r="A29" s="274" t="s">
        <v>108</v>
      </c>
      <c r="B29" s="38">
        <f>SUM(B20:B28)</f>
        <v>6892172</v>
      </c>
      <c r="C29" s="38">
        <f aca="true" t="shared" si="6" ref="C29:J29">SUM(C20:C28)</f>
        <v>1851000</v>
      </c>
      <c r="D29" s="38">
        <f t="shared" si="6"/>
        <v>8743172</v>
      </c>
      <c r="E29" s="38">
        <f t="shared" si="6"/>
        <v>3750827</v>
      </c>
      <c r="F29" s="38">
        <f t="shared" si="6"/>
        <v>1444488</v>
      </c>
      <c r="G29" s="38">
        <f t="shared" si="6"/>
        <v>5195315</v>
      </c>
      <c r="H29" s="1514">
        <f t="shared" si="6"/>
        <v>3141345</v>
      </c>
      <c r="I29" s="1514">
        <f t="shared" si="6"/>
        <v>406512</v>
      </c>
      <c r="J29" s="1514">
        <f t="shared" si="6"/>
        <v>3547857</v>
      </c>
      <c r="K29" s="29"/>
      <c r="L29" s="29"/>
      <c r="M29" s="363"/>
      <c r="N29" s="364"/>
    </row>
    <row r="30" spans="1:14" ht="20.25" customHeight="1">
      <c r="A30" s="367" t="s">
        <v>100</v>
      </c>
      <c r="B30" s="38">
        <f>SUM(B19:B27)</f>
        <v>7276411</v>
      </c>
      <c r="C30" s="38">
        <f aca="true" t="shared" si="7" ref="C30:L30">SUM(C19:C27)</f>
        <v>3629000</v>
      </c>
      <c r="D30" s="38">
        <f t="shared" si="7"/>
        <v>10905411</v>
      </c>
      <c r="E30" s="38">
        <f t="shared" si="7"/>
        <v>3909714</v>
      </c>
      <c r="F30" s="38">
        <f t="shared" si="7"/>
        <v>2862829</v>
      </c>
      <c r="G30" s="38">
        <f t="shared" si="7"/>
        <v>6772543</v>
      </c>
      <c r="H30" s="1514">
        <f t="shared" si="7"/>
        <v>3366697</v>
      </c>
      <c r="I30" s="1514">
        <f t="shared" si="7"/>
        <v>766171</v>
      </c>
      <c r="J30" s="1514">
        <f t="shared" si="7"/>
        <v>4132868</v>
      </c>
      <c r="K30" s="38">
        <f t="shared" si="7"/>
        <v>0</v>
      </c>
      <c r="L30" s="38">
        <f t="shared" si="7"/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516"/>
      <c r="I31" s="1516"/>
      <c r="J31" s="1517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516"/>
      <c r="I32" s="1516"/>
      <c r="J32" s="1517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516"/>
      <c r="I33" s="1516"/>
      <c r="J33" s="1517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516"/>
      <c r="I34" s="1516"/>
      <c r="J34" s="1517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516"/>
      <c r="I35" s="1516"/>
      <c r="J35" s="1517"/>
      <c r="K35" s="46"/>
      <c r="L35" s="46"/>
      <c r="M35" s="46"/>
      <c r="N35" s="46"/>
    </row>
    <row r="36" spans="2:11" ht="15">
      <c r="B36" t="s">
        <v>111</v>
      </c>
      <c r="C36" s="47" t="s">
        <v>695</v>
      </c>
      <c r="D36" s="47"/>
      <c r="E36" s="48"/>
      <c r="F36" s="48"/>
      <c r="G36" s="49"/>
      <c r="H36" s="1518"/>
      <c r="I36" s="1519" t="s">
        <v>112</v>
      </c>
      <c r="J36" s="1520" t="s">
        <v>354</v>
      </c>
      <c r="K36" s="49"/>
    </row>
    <row r="37" spans="2:12" ht="15">
      <c r="B37" s="8" t="s">
        <v>696</v>
      </c>
      <c r="C37" s="49"/>
      <c r="D37" s="49"/>
      <c r="E37" s="49"/>
      <c r="F37" s="49"/>
      <c r="G37" s="49"/>
      <c r="H37" s="1521"/>
      <c r="I37" s="1521"/>
      <c r="J37" s="1521"/>
      <c r="K37" s="49"/>
      <c r="L37" s="60" t="s">
        <v>113</v>
      </c>
    </row>
    <row r="38" spans="2:14" ht="15">
      <c r="B38" t="s">
        <v>697</v>
      </c>
      <c r="C38" s="49"/>
      <c r="D38" s="49"/>
      <c r="E38" s="49"/>
      <c r="F38" s="49"/>
      <c r="G38" s="49"/>
      <c r="H38" s="1521"/>
      <c r="I38" s="1521"/>
      <c r="J38" s="1521"/>
      <c r="K38" s="49"/>
      <c r="L38" s="60"/>
      <c r="M38" s="49"/>
      <c r="N38" s="49"/>
    </row>
    <row r="41" spans="1:14" ht="18">
      <c r="A41" s="67"/>
      <c r="B41" s="200" t="s">
        <v>471</v>
      </c>
      <c r="C41" s="199"/>
      <c r="D41" s="4"/>
      <c r="E41" s="51"/>
      <c r="F41" s="12"/>
      <c r="G41" s="51"/>
      <c r="H41" s="1522"/>
      <c r="I41" s="1522"/>
      <c r="J41" s="1523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1">
    <mergeCell ref="M28:N28"/>
  </mergeCells>
  <printOptions horizontalCentered="1" verticalCentered="1"/>
  <pageMargins left="0.2755905511811024" right="0.75" top="1" bottom="1" header="0" footer="0"/>
  <pageSetup horizontalDpi="600" verticalDpi="600" orientation="landscape" paperSize="5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E36" sqref="E35:E36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503" customWidth="1"/>
    <col min="9" max="9" width="15.7109375" style="1503" customWidth="1"/>
    <col min="10" max="10" width="14.28125" style="1504" customWidth="1"/>
    <col min="11" max="11" width="9.00390625" style="0" customWidth="1"/>
    <col min="12" max="12" width="8.421875" style="0" customWidth="1"/>
    <col min="13" max="13" width="14.28125" style="0" customWidth="1"/>
    <col min="14" max="14" width="16.281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501"/>
      <c r="I1" s="1501"/>
      <c r="J1" s="150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501"/>
      <c r="I2" s="1501"/>
      <c r="J2" s="150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501"/>
      <c r="I3" s="1501"/>
      <c r="J3" s="150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501"/>
      <c r="I4" s="1501"/>
      <c r="J4" s="1502"/>
      <c r="K4" s="1"/>
      <c r="L4" s="1"/>
      <c r="M4" s="1"/>
      <c r="N4" s="1"/>
    </row>
    <row r="5" ht="12.75">
      <c r="E5"/>
    </row>
    <row r="6" spans="5:12" ht="15.75">
      <c r="E6"/>
      <c r="K6" s="5" t="s">
        <v>196</v>
      </c>
      <c r="L6" s="68" t="s">
        <v>218</v>
      </c>
    </row>
    <row r="7" spans="5:12" ht="15.75">
      <c r="E7"/>
      <c r="K7" s="7" t="s">
        <v>90</v>
      </c>
      <c r="L7" s="6" t="s">
        <v>219</v>
      </c>
    </row>
    <row r="8" spans="5:12" ht="15.75">
      <c r="E8"/>
      <c r="K8" s="7" t="s">
        <v>91</v>
      </c>
      <c r="L8" s="6" t="s">
        <v>220</v>
      </c>
    </row>
    <row r="9" spans="2:14" s="8" customFormat="1" ht="18">
      <c r="B9" s="9"/>
      <c r="C9" s="11"/>
      <c r="D9" s="11"/>
      <c r="E9" s="9"/>
      <c r="F9" s="12"/>
      <c r="G9" s="9"/>
      <c r="H9" s="1506"/>
      <c r="I9" s="1506"/>
      <c r="J9" s="1507"/>
      <c r="K9" s="9"/>
      <c r="L9" s="9"/>
      <c r="M9" s="9"/>
      <c r="N9" s="9"/>
    </row>
    <row r="10" spans="1:14" ht="24.7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2434" t="s">
        <v>175</v>
      </c>
      <c r="I10" s="2435"/>
      <c r="J10" s="2436"/>
      <c r="K10" s="2433" t="s">
        <v>96</v>
      </c>
      <c r="L10" s="2165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510" t="s">
        <v>98</v>
      </c>
      <c r="I11" s="1510" t="s">
        <v>99</v>
      </c>
      <c r="J11" s="1511" t="s">
        <v>100</v>
      </c>
      <c r="K11" s="404" t="s">
        <v>98</v>
      </c>
      <c r="L11" s="404" t="s">
        <v>99</v>
      </c>
      <c r="M11" s="373" t="s">
        <v>101</v>
      </c>
      <c r="N11" s="373" t="s">
        <v>102</v>
      </c>
    </row>
    <row r="12" spans="1:14" s="32" customFormat="1" ht="27" customHeight="1">
      <c r="A12" s="274" t="s">
        <v>103</v>
      </c>
      <c r="B12" s="27">
        <v>20311000</v>
      </c>
      <c r="C12" s="27">
        <v>11442000</v>
      </c>
      <c r="D12" s="27">
        <f aca="true" t="shared" si="0" ref="D12:D20">B12+C12</f>
        <v>31753000</v>
      </c>
      <c r="E12" s="27">
        <v>5681463</v>
      </c>
      <c r="F12" s="27">
        <v>5870800</v>
      </c>
      <c r="G12" s="27">
        <f>+E12+F12</f>
        <v>11552263</v>
      </c>
      <c r="H12" s="1512">
        <f>B12-E12</f>
        <v>14629537</v>
      </c>
      <c r="I12" s="1512">
        <f aca="true" t="shared" si="1" ref="H12:I18">C12-F12</f>
        <v>5571200</v>
      </c>
      <c r="J12" s="1513">
        <f aca="true" t="shared" si="2" ref="J12:J17">H12+I12</f>
        <v>20200737</v>
      </c>
      <c r="K12" s="295"/>
      <c r="L12" s="295"/>
      <c r="M12" s="175" t="s">
        <v>411</v>
      </c>
      <c r="N12" s="214">
        <v>39099</v>
      </c>
    </row>
    <row r="13" spans="1:14" s="32" customFormat="1" ht="19.5" customHeight="1">
      <c r="A13" s="221" t="s">
        <v>104</v>
      </c>
      <c r="B13" s="27">
        <v>13303000</v>
      </c>
      <c r="C13" s="27">
        <v>13704000</v>
      </c>
      <c r="D13" s="27">
        <f t="shared" si="0"/>
        <v>27007000</v>
      </c>
      <c r="E13" s="27">
        <v>12778662</v>
      </c>
      <c r="F13" s="27">
        <v>11897858</v>
      </c>
      <c r="G13" s="27">
        <f aca="true" t="shared" si="3" ref="G13:G28">E13+F13</f>
        <v>24676520</v>
      </c>
      <c r="H13" s="1512">
        <f t="shared" si="1"/>
        <v>524338</v>
      </c>
      <c r="I13" s="1512">
        <f t="shared" si="1"/>
        <v>1806142</v>
      </c>
      <c r="J13" s="1513">
        <f t="shared" si="2"/>
        <v>2330480</v>
      </c>
      <c r="K13" s="295"/>
      <c r="L13" s="295"/>
      <c r="M13" s="34" t="s">
        <v>221</v>
      </c>
      <c r="N13" s="214">
        <v>35863</v>
      </c>
    </row>
    <row r="14" spans="1:14" s="32" customFormat="1" ht="19.5" customHeight="1">
      <c r="A14" s="221" t="s">
        <v>105</v>
      </c>
      <c r="B14" s="27">
        <v>20728000</v>
      </c>
      <c r="C14" s="27">
        <v>18405000</v>
      </c>
      <c r="D14" s="27">
        <f t="shared" si="0"/>
        <v>39133000</v>
      </c>
      <c r="E14" s="27">
        <v>24158369</v>
      </c>
      <c r="F14" s="27">
        <v>21164043</v>
      </c>
      <c r="G14" s="27">
        <f t="shared" si="3"/>
        <v>45322412</v>
      </c>
      <c r="H14" s="1512">
        <f t="shared" si="1"/>
        <v>-3430369</v>
      </c>
      <c r="I14" s="1512">
        <f t="shared" si="1"/>
        <v>-2759043</v>
      </c>
      <c r="J14" s="1513">
        <f t="shared" si="2"/>
        <v>-6189412</v>
      </c>
      <c r="K14" s="295"/>
      <c r="L14" s="295"/>
      <c r="M14" s="92" t="s">
        <v>687</v>
      </c>
      <c r="N14" s="214">
        <v>40651</v>
      </c>
    </row>
    <row r="15" spans="1:14" s="32" customFormat="1" ht="19.5" customHeight="1">
      <c r="A15" s="221">
        <v>1.998</v>
      </c>
      <c r="B15" s="27">
        <v>24228000</v>
      </c>
      <c r="C15" s="27">
        <v>24662000</v>
      </c>
      <c r="D15" s="27">
        <f t="shared" si="0"/>
        <v>48890000</v>
      </c>
      <c r="E15" s="27">
        <v>19565071</v>
      </c>
      <c r="F15" s="27">
        <v>22018335</v>
      </c>
      <c r="G15" s="27">
        <f>+E15+F15</f>
        <v>41583406</v>
      </c>
      <c r="H15" s="1512">
        <f>B15-E15</f>
        <v>4662929</v>
      </c>
      <c r="I15" s="1512">
        <f>C15-F15</f>
        <v>2643665</v>
      </c>
      <c r="J15" s="1513">
        <f>H15+I15</f>
        <v>7306594</v>
      </c>
      <c r="K15" s="295"/>
      <c r="L15" s="295"/>
      <c r="M15" s="92" t="s">
        <v>688</v>
      </c>
      <c r="N15" s="214">
        <v>40651</v>
      </c>
    </row>
    <row r="16" spans="1:14" s="32" customFormat="1" ht="19.5" customHeight="1">
      <c r="A16" s="221">
        <v>1.999</v>
      </c>
      <c r="B16" s="27">
        <v>25197000</v>
      </c>
      <c r="C16" s="27">
        <v>26058000</v>
      </c>
      <c r="D16" s="27">
        <f t="shared" si="0"/>
        <v>51255000</v>
      </c>
      <c r="E16" s="27">
        <v>19194818</v>
      </c>
      <c r="F16" s="27">
        <v>22315267</v>
      </c>
      <c r="G16" s="27">
        <f>+E16+F16</f>
        <v>41510085</v>
      </c>
      <c r="H16" s="1512">
        <f t="shared" si="1"/>
        <v>6002182</v>
      </c>
      <c r="I16" s="1512">
        <f t="shared" si="1"/>
        <v>3742733</v>
      </c>
      <c r="J16" s="1513">
        <f>H16+I16</f>
        <v>9744915</v>
      </c>
      <c r="K16" s="295"/>
      <c r="L16" s="295"/>
      <c r="M16" s="34" t="s">
        <v>222</v>
      </c>
      <c r="N16" s="214">
        <v>36725</v>
      </c>
    </row>
    <row r="17" spans="1:14" ht="19.5" customHeight="1">
      <c r="A17" s="203" t="s">
        <v>106</v>
      </c>
      <c r="B17" s="27">
        <v>21181000</v>
      </c>
      <c r="C17" s="27">
        <v>24208000</v>
      </c>
      <c r="D17" s="27">
        <f t="shared" si="0"/>
        <v>45389000</v>
      </c>
      <c r="E17" s="27">
        <v>21722608</v>
      </c>
      <c r="F17" s="27">
        <v>21445468</v>
      </c>
      <c r="G17" s="27">
        <f t="shared" si="3"/>
        <v>43168076</v>
      </c>
      <c r="H17" s="1512">
        <f t="shared" si="1"/>
        <v>-541608</v>
      </c>
      <c r="I17" s="1512">
        <f t="shared" si="1"/>
        <v>2762532</v>
      </c>
      <c r="J17" s="1513">
        <f t="shared" si="2"/>
        <v>2220924</v>
      </c>
      <c r="K17" s="295"/>
      <c r="L17" s="295"/>
      <c r="M17" s="34" t="s">
        <v>307</v>
      </c>
      <c r="N17" s="214">
        <v>38988</v>
      </c>
    </row>
    <row r="18" spans="1:14" ht="19.5" customHeight="1">
      <c r="A18" s="203" t="s">
        <v>107</v>
      </c>
      <c r="B18" s="27">
        <v>25276000</v>
      </c>
      <c r="C18" s="27">
        <v>22924000</v>
      </c>
      <c r="D18" s="27">
        <f t="shared" si="0"/>
        <v>48200000</v>
      </c>
      <c r="E18" s="27">
        <v>28281082</v>
      </c>
      <c r="F18" s="27">
        <v>20826183</v>
      </c>
      <c r="G18" s="27">
        <f t="shared" si="3"/>
        <v>49107265</v>
      </c>
      <c r="H18" s="1512">
        <f t="shared" si="1"/>
        <v>-3005082</v>
      </c>
      <c r="I18" s="1512">
        <f t="shared" si="1"/>
        <v>2097817</v>
      </c>
      <c r="J18" s="1513">
        <f>H18+I18</f>
        <v>-907265</v>
      </c>
      <c r="K18" s="295"/>
      <c r="L18" s="295"/>
      <c r="M18" s="34" t="s">
        <v>308</v>
      </c>
      <c r="N18" s="214">
        <v>38988</v>
      </c>
    </row>
    <row r="19" spans="1:14" ht="19.5" customHeight="1">
      <c r="A19" s="275" t="s">
        <v>108</v>
      </c>
      <c r="B19" s="38">
        <f>SUM(B12:B18)</f>
        <v>150224000</v>
      </c>
      <c r="C19" s="38">
        <f aca="true" t="shared" si="4" ref="C19:J19">SUM(C12:C18)</f>
        <v>141403000</v>
      </c>
      <c r="D19" s="38">
        <f t="shared" si="4"/>
        <v>291627000</v>
      </c>
      <c r="E19" s="38">
        <f t="shared" si="4"/>
        <v>131382073</v>
      </c>
      <c r="F19" s="38">
        <f t="shared" si="4"/>
        <v>125537954</v>
      </c>
      <c r="G19" s="38">
        <f t="shared" si="4"/>
        <v>256920027</v>
      </c>
      <c r="H19" s="1514">
        <f t="shared" si="4"/>
        <v>18841927</v>
      </c>
      <c r="I19" s="1514">
        <f t="shared" si="4"/>
        <v>15865046</v>
      </c>
      <c r="J19" s="1515">
        <f t="shared" si="4"/>
        <v>34706973</v>
      </c>
      <c r="K19" s="299">
        <f>SUM(K12:K18)</f>
        <v>0</v>
      </c>
      <c r="L19" s="299">
        <f>SUM(L12:L18)</f>
        <v>0</v>
      </c>
      <c r="M19" s="34"/>
      <c r="N19" s="214"/>
    </row>
    <row r="20" spans="1:14" ht="19.5" customHeight="1">
      <c r="A20" s="203" t="s">
        <v>109</v>
      </c>
      <c r="B20" s="27">
        <v>31055000</v>
      </c>
      <c r="C20" s="27">
        <v>23898000</v>
      </c>
      <c r="D20" s="27">
        <f t="shared" si="0"/>
        <v>54953000</v>
      </c>
      <c r="E20" s="27">
        <v>26993522</v>
      </c>
      <c r="F20" s="27">
        <v>22613138</v>
      </c>
      <c r="G20" s="27">
        <f t="shared" si="3"/>
        <v>49606660</v>
      </c>
      <c r="H20" s="1512">
        <f aca="true" t="shared" si="5" ref="H20:I28">B20-E20</f>
        <v>4061478</v>
      </c>
      <c r="I20" s="1512">
        <f>C20-F20</f>
        <v>1284862</v>
      </c>
      <c r="J20" s="1513">
        <f aca="true" t="shared" si="6" ref="J20:J28">H20+I20</f>
        <v>5346340</v>
      </c>
      <c r="K20" s="295"/>
      <c r="L20" s="295"/>
      <c r="M20" s="34" t="s">
        <v>309</v>
      </c>
      <c r="N20" s="214">
        <v>38988</v>
      </c>
    </row>
    <row r="21" spans="1:14" ht="19.5" customHeight="1">
      <c r="A21" s="203" t="s">
        <v>110</v>
      </c>
      <c r="B21" s="27">
        <v>24735000</v>
      </c>
      <c r="C21" s="27">
        <v>23400000</v>
      </c>
      <c r="D21" s="27">
        <f aca="true" t="shared" si="7" ref="D21:D28">B21+C21</f>
        <v>48135000</v>
      </c>
      <c r="E21" s="27">
        <v>24561081</v>
      </c>
      <c r="F21" s="27">
        <v>17863652</v>
      </c>
      <c r="G21" s="27">
        <f t="shared" si="3"/>
        <v>42424733</v>
      </c>
      <c r="H21" s="1513">
        <f t="shared" si="5"/>
        <v>173919</v>
      </c>
      <c r="I21" s="1512">
        <f t="shared" si="5"/>
        <v>5536348</v>
      </c>
      <c r="J21" s="1513">
        <f t="shared" si="6"/>
        <v>5710267</v>
      </c>
      <c r="K21" s="295"/>
      <c r="L21" s="295"/>
      <c r="M21" s="34" t="s">
        <v>310</v>
      </c>
      <c r="N21" s="214">
        <v>38988</v>
      </c>
    </row>
    <row r="22" spans="1:14" ht="19.5" customHeight="1">
      <c r="A22" s="203" t="s">
        <v>140</v>
      </c>
      <c r="B22" s="27">
        <v>28907000</v>
      </c>
      <c r="C22" s="27">
        <v>16554000</v>
      </c>
      <c r="D22" s="27">
        <f t="shared" si="7"/>
        <v>45461000</v>
      </c>
      <c r="E22" s="27">
        <v>19509831</v>
      </c>
      <c r="F22" s="27">
        <v>10138231</v>
      </c>
      <c r="G22" s="27">
        <f>E22+F22</f>
        <v>29648062</v>
      </c>
      <c r="H22" s="1513">
        <f>B22-E22</f>
        <v>9397169</v>
      </c>
      <c r="I22" s="1512">
        <f>C22-F22</f>
        <v>6415769</v>
      </c>
      <c r="J22" s="1513">
        <f t="shared" si="6"/>
        <v>15812938</v>
      </c>
      <c r="K22" s="295"/>
      <c r="L22" s="295"/>
      <c r="M22" s="34" t="s">
        <v>311</v>
      </c>
      <c r="N22" s="214">
        <v>38988</v>
      </c>
    </row>
    <row r="23" spans="1:14" ht="19.5" customHeight="1">
      <c r="A23" s="203" t="s">
        <v>141</v>
      </c>
      <c r="B23" s="27">
        <v>29254000</v>
      </c>
      <c r="C23" s="27">
        <v>12242000</v>
      </c>
      <c r="D23" s="27">
        <f t="shared" si="7"/>
        <v>41496000</v>
      </c>
      <c r="E23" s="27">
        <v>30116107</v>
      </c>
      <c r="F23" s="27">
        <v>9253789</v>
      </c>
      <c r="G23" s="27">
        <f t="shared" si="3"/>
        <v>39369896</v>
      </c>
      <c r="H23" s="1513">
        <f t="shared" si="5"/>
        <v>-862107</v>
      </c>
      <c r="I23" s="1512">
        <f t="shared" si="5"/>
        <v>2988211</v>
      </c>
      <c r="J23" s="1513">
        <f t="shared" si="6"/>
        <v>2126104</v>
      </c>
      <c r="K23" s="295"/>
      <c r="L23" s="295"/>
      <c r="M23" s="92" t="s">
        <v>689</v>
      </c>
      <c r="N23" s="214">
        <v>40651</v>
      </c>
    </row>
    <row r="24" spans="1:14" ht="19.5" customHeight="1">
      <c r="A24" s="203" t="s">
        <v>348</v>
      </c>
      <c r="B24" s="27">
        <v>35624000</v>
      </c>
      <c r="C24" s="27">
        <v>15846000</v>
      </c>
      <c r="D24" s="27">
        <f t="shared" si="7"/>
        <v>51470000</v>
      </c>
      <c r="E24" s="27">
        <v>22298777</v>
      </c>
      <c r="F24" s="27">
        <v>6812516</v>
      </c>
      <c r="G24" s="27">
        <f t="shared" si="3"/>
        <v>29111293</v>
      </c>
      <c r="H24" s="1513">
        <f t="shared" si="5"/>
        <v>13325223</v>
      </c>
      <c r="I24" s="1512">
        <f t="shared" si="5"/>
        <v>9033484</v>
      </c>
      <c r="J24" s="1513">
        <f t="shared" si="6"/>
        <v>22358707</v>
      </c>
      <c r="K24" s="295"/>
      <c r="L24" s="295"/>
      <c r="M24" s="92" t="s">
        <v>690</v>
      </c>
      <c r="N24" s="214">
        <v>40651</v>
      </c>
    </row>
    <row r="25" spans="1:14" ht="24.75" customHeight="1">
      <c r="A25" s="203" t="s">
        <v>356</v>
      </c>
      <c r="B25" s="27">
        <v>35006607</v>
      </c>
      <c r="C25" s="27">
        <v>8245630</v>
      </c>
      <c r="D25" s="27">
        <f t="shared" si="7"/>
        <v>43252237</v>
      </c>
      <c r="E25" s="182">
        <v>35885730</v>
      </c>
      <c r="F25" s="182">
        <v>7708263</v>
      </c>
      <c r="G25" s="27">
        <f t="shared" si="3"/>
        <v>43593993</v>
      </c>
      <c r="H25" s="1513">
        <f t="shared" si="5"/>
        <v>-879123</v>
      </c>
      <c r="I25" s="1512">
        <f t="shared" si="5"/>
        <v>537367</v>
      </c>
      <c r="J25" s="1513">
        <f t="shared" si="6"/>
        <v>-341756</v>
      </c>
      <c r="K25" s="295"/>
      <c r="L25" s="295"/>
      <c r="M25" s="92" t="s">
        <v>691</v>
      </c>
      <c r="N25" s="214">
        <v>40651</v>
      </c>
    </row>
    <row r="26" spans="1:14" ht="19.5" customHeight="1">
      <c r="A26" s="203" t="s">
        <v>357</v>
      </c>
      <c r="B26" s="27">
        <v>40841201</v>
      </c>
      <c r="C26" s="27">
        <v>5764127</v>
      </c>
      <c r="D26" s="27">
        <f t="shared" si="7"/>
        <v>46605328</v>
      </c>
      <c r="E26" s="27">
        <v>41422429</v>
      </c>
      <c r="F26" s="27">
        <v>5755672</v>
      </c>
      <c r="G26" s="27">
        <f t="shared" si="3"/>
        <v>47178101</v>
      </c>
      <c r="H26" s="1513">
        <f t="shared" si="5"/>
        <v>-581228</v>
      </c>
      <c r="I26" s="1512">
        <f t="shared" si="5"/>
        <v>8455</v>
      </c>
      <c r="J26" s="1513">
        <f t="shared" si="6"/>
        <v>-572773</v>
      </c>
      <c r="K26" s="295"/>
      <c r="L26" s="295"/>
      <c r="M26" s="92" t="s">
        <v>692</v>
      </c>
      <c r="N26" s="214">
        <v>40651</v>
      </c>
    </row>
    <row r="27" spans="1:14" ht="19.5" customHeight="1">
      <c r="A27" s="203" t="s">
        <v>384</v>
      </c>
      <c r="B27" s="27">
        <v>56101053</v>
      </c>
      <c r="C27" s="27">
        <v>0</v>
      </c>
      <c r="D27" s="27">
        <f t="shared" si="7"/>
        <v>56101053</v>
      </c>
      <c r="E27" s="27">
        <v>51384071</v>
      </c>
      <c r="F27" s="27">
        <v>0</v>
      </c>
      <c r="G27" s="27">
        <f t="shared" si="3"/>
        <v>51384071</v>
      </c>
      <c r="H27" s="1513">
        <f t="shared" si="5"/>
        <v>4716982</v>
      </c>
      <c r="I27" s="1512">
        <f t="shared" si="5"/>
        <v>0</v>
      </c>
      <c r="J27" s="1513">
        <f t="shared" si="6"/>
        <v>4716982</v>
      </c>
      <c r="K27" s="295"/>
      <c r="L27" s="295"/>
      <c r="M27" s="92" t="s">
        <v>693</v>
      </c>
      <c r="N27" s="214">
        <v>40651</v>
      </c>
    </row>
    <row r="28" spans="1:14" ht="19.5" customHeight="1">
      <c r="A28" s="203" t="s">
        <v>606</v>
      </c>
      <c r="B28" s="27">
        <v>69068277</v>
      </c>
      <c r="C28" s="27">
        <v>0</v>
      </c>
      <c r="D28" s="27">
        <f t="shared" si="7"/>
        <v>69068277</v>
      </c>
      <c r="E28" s="27">
        <v>65571515</v>
      </c>
      <c r="F28" s="27">
        <v>0</v>
      </c>
      <c r="G28" s="27">
        <f t="shared" si="3"/>
        <v>65571515</v>
      </c>
      <c r="H28" s="1513">
        <f t="shared" si="5"/>
        <v>3496762</v>
      </c>
      <c r="I28" s="1512">
        <f t="shared" si="5"/>
        <v>0</v>
      </c>
      <c r="J28" s="1513">
        <f t="shared" si="6"/>
        <v>3496762</v>
      </c>
      <c r="K28" s="295"/>
      <c r="L28" s="295"/>
      <c r="M28" s="2172" t="s">
        <v>367</v>
      </c>
      <c r="N28" s="2265"/>
    </row>
    <row r="29" spans="1:14" ht="19.5" customHeight="1">
      <c r="A29" s="274" t="s">
        <v>108</v>
      </c>
      <c r="B29" s="38">
        <f>SUM(B20:B28)</f>
        <v>350592138</v>
      </c>
      <c r="C29" s="38">
        <f aca="true" t="shared" si="8" ref="C29:K29">SUM(C20:C28)</f>
        <v>105949757</v>
      </c>
      <c r="D29" s="38">
        <f t="shared" si="8"/>
        <v>456541895</v>
      </c>
      <c r="E29" s="38">
        <f t="shared" si="8"/>
        <v>317743063</v>
      </c>
      <c r="F29" s="38">
        <f t="shared" si="8"/>
        <v>80145261</v>
      </c>
      <c r="G29" s="38">
        <f t="shared" si="8"/>
        <v>397888324</v>
      </c>
      <c r="H29" s="1514">
        <f t="shared" si="8"/>
        <v>32849075</v>
      </c>
      <c r="I29" s="1514">
        <f t="shared" si="8"/>
        <v>25804496</v>
      </c>
      <c r="J29" s="1514">
        <f t="shared" si="8"/>
        <v>58653571</v>
      </c>
      <c r="K29" s="38">
        <f t="shared" si="8"/>
        <v>0</v>
      </c>
      <c r="L29" s="295"/>
      <c r="M29" s="363"/>
      <c r="N29" s="364"/>
    </row>
    <row r="30" spans="1:14" ht="20.25" customHeight="1">
      <c r="A30" s="367" t="s">
        <v>100</v>
      </c>
      <c r="B30" s="38">
        <f aca="true" t="shared" si="9" ref="B30:I30">SUM(B19:B28)</f>
        <v>500816138</v>
      </c>
      <c r="C30" s="38">
        <f t="shared" si="9"/>
        <v>247352757</v>
      </c>
      <c r="D30" s="38">
        <f t="shared" si="9"/>
        <v>748168895</v>
      </c>
      <c r="E30" s="38">
        <f t="shared" si="9"/>
        <v>449125136</v>
      </c>
      <c r="F30" s="38">
        <f t="shared" si="9"/>
        <v>205683215</v>
      </c>
      <c r="G30" s="38">
        <f t="shared" si="9"/>
        <v>654808351</v>
      </c>
      <c r="H30" s="1514">
        <f t="shared" si="9"/>
        <v>51691002</v>
      </c>
      <c r="I30" s="1514">
        <f t="shared" si="9"/>
        <v>41669542</v>
      </c>
      <c r="J30" s="1514">
        <f>SUM(J19:J28)</f>
        <v>93360544</v>
      </c>
      <c r="K30" s="299">
        <f>SUM(K19:K27)</f>
        <v>0</v>
      </c>
      <c r="L30" s="299">
        <f>SUM(L19:L27)</f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516"/>
      <c r="I31" s="1516"/>
      <c r="J31" s="1517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516"/>
      <c r="I32" s="1516"/>
      <c r="J32" s="1517"/>
      <c r="K32" s="46"/>
      <c r="L32" s="46"/>
      <c r="M32" s="46"/>
      <c r="N32" s="46"/>
    </row>
    <row r="33" spans="1:14" ht="15">
      <c r="A33" s="45"/>
      <c r="B33" s="132"/>
      <c r="C33" s="46"/>
      <c r="D33" s="46"/>
      <c r="E33" s="46"/>
      <c r="F33" s="46"/>
      <c r="G33" s="46"/>
      <c r="H33" s="1516"/>
      <c r="I33" s="1516"/>
      <c r="J33" s="1517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516"/>
      <c r="I34" s="1516"/>
      <c r="J34" s="1517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516"/>
      <c r="I35" s="1516"/>
      <c r="J35" s="1517"/>
      <c r="K35" s="46"/>
      <c r="L35" s="46"/>
      <c r="M35" s="46"/>
      <c r="N35" s="46"/>
    </row>
    <row r="36" spans="2:12" ht="15">
      <c r="B36" s="66" t="s">
        <v>111</v>
      </c>
      <c r="C36" s="47" t="s">
        <v>684</v>
      </c>
      <c r="D36" s="47"/>
      <c r="E36" s="48"/>
      <c r="F36" s="48"/>
      <c r="G36" s="49"/>
      <c r="H36" s="1518"/>
      <c r="I36" s="2285" t="s">
        <v>354</v>
      </c>
      <c r="J36" s="2286"/>
      <c r="K36" s="2286"/>
      <c r="L36" s="2286"/>
    </row>
    <row r="37" spans="2:12" ht="15">
      <c r="B37" s="8" t="s">
        <v>685</v>
      </c>
      <c r="C37" s="49"/>
      <c r="D37" s="49"/>
      <c r="E37" s="49"/>
      <c r="F37" s="49"/>
      <c r="G37" s="49"/>
      <c r="H37" s="1521"/>
      <c r="I37" s="1521"/>
      <c r="J37" s="1521"/>
      <c r="K37" s="49"/>
      <c r="L37" s="60" t="s">
        <v>113</v>
      </c>
    </row>
    <row r="38" spans="2:14" ht="15">
      <c r="B38" s="8" t="s">
        <v>686</v>
      </c>
      <c r="C38" s="49"/>
      <c r="D38" s="49"/>
      <c r="E38" s="49"/>
      <c r="F38" s="49"/>
      <c r="G38" s="49"/>
      <c r="H38" s="1521"/>
      <c r="I38" s="1521"/>
      <c r="J38" s="1521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522"/>
      <c r="I41" s="1522"/>
      <c r="J41" s="1523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4">
    <mergeCell ref="I36:L36"/>
    <mergeCell ref="M28:N28"/>
    <mergeCell ref="K10:L10"/>
    <mergeCell ref="H10:J10"/>
  </mergeCells>
  <printOptions horizontalCentered="1" verticalCentered="1"/>
  <pageMargins left="0.2755905511811024" right="0.75" top="1" bottom="1" header="0" footer="0"/>
  <pageSetup horizontalDpi="600" verticalDpi="600" orientation="landscape" paperSize="14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I25" sqref="I25"/>
    </sheetView>
  </sheetViews>
  <sheetFormatPr defaultColWidth="11.421875" defaultRowHeight="12.75"/>
  <cols>
    <col min="1" max="1" width="9.8515625" style="0" customWidth="1"/>
    <col min="2" max="2" width="15.00390625" style="0" customWidth="1"/>
    <col min="3" max="3" width="12.8515625" style="0" customWidth="1"/>
    <col min="4" max="4" width="17.7109375" style="0" customWidth="1"/>
    <col min="5" max="5" width="18.7109375" style="50" customWidth="1"/>
    <col min="6" max="6" width="15.28125" style="0" customWidth="1"/>
    <col min="7" max="7" width="16.421875" style="0" customWidth="1"/>
    <col min="8" max="8" width="15.421875" style="1105" customWidth="1"/>
    <col min="9" max="9" width="10.7109375" style="1105" customWidth="1"/>
    <col min="10" max="10" width="16.140625" style="1106" customWidth="1"/>
    <col min="11" max="11" width="12.28125" style="0" customWidth="1"/>
    <col min="12" max="12" width="12.57421875" style="0" customWidth="1"/>
    <col min="13" max="13" width="13.57421875" style="0" customWidth="1"/>
    <col min="14" max="14" width="13.42187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104"/>
      <c r="I1" s="1104"/>
      <c r="J1" s="1104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104"/>
      <c r="I2" s="1104"/>
      <c r="J2" s="1104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104"/>
      <c r="I3" s="1104"/>
      <c r="J3" s="1104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104"/>
      <c r="I4" s="1104"/>
      <c r="J4" s="1340"/>
      <c r="K4" s="1"/>
      <c r="L4" s="1"/>
      <c r="M4" s="1"/>
      <c r="N4" s="1"/>
    </row>
    <row r="5" ht="12.75">
      <c r="E5"/>
    </row>
    <row r="6" spans="5:12" ht="15.75">
      <c r="E6"/>
      <c r="J6" s="1341"/>
      <c r="K6" s="5" t="s">
        <v>196</v>
      </c>
      <c r="L6" s="68" t="s">
        <v>312</v>
      </c>
    </row>
    <row r="7" spans="5:13" ht="15.75">
      <c r="E7"/>
      <c r="K7" s="7" t="s">
        <v>90</v>
      </c>
      <c r="L7" s="863">
        <v>800193031</v>
      </c>
      <c r="M7" s="50" t="s">
        <v>817</v>
      </c>
    </row>
    <row r="8" spans="5:12" ht="15.75">
      <c r="E8"/>
      <c r="K8" s="7" t="s">
        <v>91</v>
      </c>
      <c r="L8" s="68" t="s">
        <v>313</v>
      </c>
    </row>
    <row r="9" spans="2:14" s="8" customFormat="1" ht="18">
      <c r="B9" s="9"/>
      <c r="C9" s="11"/>
      <c r="D9" s="11"/>
      <c r="E9" s="9"/>
      <c r="F9" s="12"/>
      <c r="G9" s="9"/>
      <c r="H9" s="1107"/>
      <c r="I9" s="1107"/>
      <c r="J9" s="1108"/>
      <c r="K9" s="9"/>
      <c r="L9" s="9"/>
      <c r="M9" s="9"/>
      <c r="N9" s="9"/>
    </row>
    <row r="10" spans="1:14" s="66" customFormat="1" ht="19.5" customHeight="1">
      <c r="A10" s="489" t="s">
        <v>92</v>
      </c>
      <c r="B10" s="490" t="s">
        <v>93</v>
      </c>
      <c r="C10" s="490"/>
      <c r="D10" s="490"/>
      <c r="E10" s="490" t="s">
        <v>94</v>
      </c>
      <c r="F10" s="490"/>
      <c r="G10" s="490"/>
      <c r="H10" s="1524" t="s">
        <v>175</v>
      </c>
      <c r="I10" s="1524"/>
      <c r="J10" s="1524"/>
      <c r="K10" s="2437" t="s">
        <v>96</v>
      </c>
      <c r="L10" s="2404"/>
      <c r="M10" s="491" t="s">
        <v>97</v>
      </c>
      <c r="N10" s="491"/>
    </row>
    <row r="11" spans="1:14" s="414" customFormat="1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111" t="s">
        <v>98</v>
      </c>
      <c r="I11" s="1111" t="s">
        <v>99</v>
      </c>
      <c r="J11" s="1111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f aca="true" t="shared" si="0" ref="D12:D20">B12+C12</f>
        <v>0</v>
      </c>
      <c r="E12" s="27">
        <v>0</v>
      </c>
      <c r="F12" s="27">
        <v>0</v>
      </c>
      <c r="G12" s="27">
        <f>+E12+F12</f>
        <v>0</v>
      </c>
      <c r="H12" s="1113">
        <f>B12-E12</f>
        <v>0</v>
      </c>
      <c r="I12" s="1113">
        <f aca="true" t="shared" si="1" ref="H12:I18">C12-F12</f>
        <v>0</v>
      </c>
      <c r="J12" s="1114">
        <f aca="true" t="shared" si="2" ref="J12:J17">H12+I12</f>
        <v>0</v>
      </c>
      <c r="K12" s="29"/>
      <c r="L12" s="29"/>
      <c r="M12" s="34"/>
      <c r="N12" s="214"/>
    </row>
    <row r="13" spans="1:14" s="32" customFormat="1" ht="19.5" customHeight="1">
      <c r="A13" s="221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1113">
        <f t="shared" si="1"/>
        <v>0</v>
      </c>
      <c r="I13" s="1113">
        <f t="shared" si="1"/>
        <v>0</v>
      </c>
      <c r="J13" s="1114">
        <f t="shared" si="2"/>
        <v>0</v>
      </c>
      <c r="K13" s="29"/>
      <c r="L13" s="29"/>
      <c r="M13" s="34"/>
      <c r="N13" s="214"/>
    </row>
    <row r="14" spans="1:14" s="32" customFormat="1" ht="19.5" customHeight="1">
      <c r="A14" s="221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v>0</v>
      </c>
      <c r="H14" s="1113">
        <f t="shared" si="1"/>
        <v>0</v>
      </c>
      <c r="I14" s="1113">
        <f t="shared" si="1"/>
        <v>0</v>
      </c>
      <c r="J14" s="1114">
        <f t="shared" si="2"/>
        <v>0</v>
      </c>
      <c r="K14" s="29"/>
      <c r="L14" s="29"/>
      <c r="M14" s="34"/>
      <c r="N14" s="214"/>
    </row>
    <row r="15" spans="1:14" s="32" customFormat="1" ht="19.5" customHeight="1">
      <c r="A15" s="221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v>0</v>
      </c>
      <c r="H15" s="1113">
        <f>B15-E15</f>
        <v>0</v>
      </c>
      <c r="I15" s="1113">
        <f>C15-F15</f>
        <v>0</v>
      </c>
      <c r="J15" s="1114">
        <f>H15+I15</f>
        <v>0</v>
      </c>
      <c r="K15" s="29"/>
      <c r="L15" s="29"/>
      <c r="M15" s="34"/>
      <c r="N15" s="214"/>
    </row>
    <row r="16" spans="1:14" s="32" customFormat="1" ht="19.5" customHeight="1">
      <c r="A16" s="221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1113">
        <f t="shared" si="1"/>
        <v>0</v>
      </c>
      <c r="I16" s="1113">
        <f>C16-F16</f>
        <v>0</v>
      </c>
      <c r="J16" s="1114">
        <f>H16+I16</f>
        <v>0</v>
      </c>
      <c r="K16" s="29"/>
      <c r="L16" s="29"/>
      <c r="M16" s="34"/>
      <c r="N16" s="214"/>
    </row>
    <row r="17" spans="1:14" ht="19.5" customHeight="1">
      <c r="A17" s="203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1113">
        <f t="shared" si="1"/>
        <v>0</v>
      </c>
      <c r="I17" s="1113">
        <f t="shared" si="1"/>
        <v>0</v>
      </c>
      <c r="J17" s="1114">
        <f t="shared" si="2"/>
        <v>0</v>
      </c>
      <c r="K17" s="29"/>
      <c r="L17" s="29"/>
      <c r="M17" s="34"/>
      <c r="N17" s="214"/>
    </row>
    <row r="18" spans="1:14" ht="18" customHeight="1">
      <c r="A18" s="203" t="s">
        <v>107</v>
      </c>
      <c r="B18" s="27">
        <v>509000</v>
      </c>
      <c r="C18" s="27">
        <v>402000</v>
      </c>
      <c r="D18" s="27">
        <f t="shared" si="0"/>
        <v>911000</v>
      </c>
      <c r="E18" s="27">
        <v>0</v>
      </c>
      <c r="F18" s="27">
        <v>0</v>
      </c>
      <c r="G18" s="27">
        <f t="shared" si="3"/>
        <v>0</v>
      </c>
      <c r="H18" s="1113">
        <f t="shared" si="1"/>
        <v>509000</v>
      </c>
      <c r="I18" s="1113">
        <f t="shared" si="1"/>
        <v>402000</v>
      </c>
      <c r="J18" s="1114">
        <f>H18+I18</f>
        <v>911000</v>
      </c>
      <c r="K18" s="29"/>
      <c r="L18" s="29"/>
      <c r="M18" s="34" t="s">
        <v>737</v>
      </c>
      <c r="N18" s="214">
        <v>39125</v>
      </c>
    </row>
    <row r="19" spans="1:14" ht="19.5" customHeight="1">
      <c r="A19" s="275" t="s">
        <v>108</v>
      </c>
      <c r="B19" s="38">
        <f>SUM(B12:B18)</f>
        <v>509000</v>
      </c>
      <c r="C19" s="38">
        <f aca="true" t="shared" si="4" ref="C19:J19">SUM(C12:C18)</f>
        <v>402000</v>
      </c>
      <c r="D19" s="38">
        <f t="shared" si="4"/>
        <v>911000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1115">
        <f t="shared" si="4"/>
        <v>509000</v>
      </c>
      <c r="I19" s="1115">
        <f t="shared" si="4"/>
        <v>402000</v>
      </c>
      <c r="J19" s="1116">
        <f t="shared" si="4"/>
        <v>911000</v>
      </c>
      <c r="K19" s="38">
        <f>SUM(K12:K18)</f>
        <v>0</v>
      </c>
      <c r="L19" s="38">
        <f>SUM(L12:L18)</f>
        <v>0</v>
      </c>
      <c r="M19" s="407"/>
      <c r="N19" s="214"/>
    </row>
    <row r="20" spans="1:14" ht="18.75" customHeight="1">
      <c r="A20" s="203" t="s">
        <v>109</v>
      </c>
      <c r="B20" s="27">
        <v>2390000</v>
      </c>
      <c r="C20" s="27">
        <v>1888000</v>
      </c>
      <c r="D20" s="27">
        <f t="shared" si="0"/>
        <v>4278000</v>
      </c>
      <c r="E20" s="27">
        <v>0</v>
      </c>
      <c r="F20" s="27">
        <v>453840</v>
      </c>
      <c r="G20" s="27">
        <f t="shared" si="3"/>
        <v>453840</v>
      </c>
      <c r="H20" s="1113">
        <f aca="true" t="shared" si="5" ref="H20:I28">B20-E20</f>
        <v>2390000</v>
      </c>
      <c r="I20" s="1113">
        <f>C20-F20</f>
        <v>1434160</v>
      </c>
      <c r="J20" s="1114">
        <f aca="true" t="shared" si="6" ref="J20:J28">H20+I20</f>
        <v>3824160</v>
      </c>
      <c r="K20" s="29"/>
      <c r="L20" s="108"/>
      <c r="M20" s="34" t="s">
        <v>738</v>
      </c>
      <c r="N20" s="214">
        <v>39125</v>
      </c>
    </row>
    <row r="21" spans="1:14" ht="19.5" customHeight="1">
      <c r="A21" s="203" t="s">
        <v>110</v>
      </c>
      <c r="B21" s="27">
        <v>583000</v>
      </c>
      <c r="C21" s="27">
        <v>1862000</v>
      </c>
      <c r="D21" s="27">
        <f aca="true" t="shared" si="7" ref="D21:D28">B21+C21</f>
        <v>2445000</v>
      </c>
      <c r="E21" s="27">
        <v>420093</v>
      </c>
      <c r="F21" s="27">
        <v>1693440</v>
      </c>
      <c r="G21" s="27">
        <f t="shared" si="3"/>
        <v>2113533</v>
      </c>
      <c r="H21" s="1114">
        <f t="shared" si="5"/>
        <v>162907</v>
      </c>
      <c r="I21" s="1113">
        <f>C21-F21</f>
        <v>168560</v>
      </c>
      <c r="J21" s="1114">
        <f t="shared" si="6"/>
        <v>331467</v>
      </c>
      <c r="K21" s="29"/>
      <c r="L21" s="109"/>
      <c r="M21" s="34">
        <v>806</v>
      </c>
      <c r="N21" s="214">
        <v>39125</v>
      </c>
    </row>
    <row r="22" spans="1:14" ht="18" customHeight="1">
      <c r="A22" s="203" t="s">
        <v>140</v>
      </c>
      <c r="B22" s="27">
        <v>655000</v>
      </c>
      <c r="C22" s="27">
        <v>1946000</v>
      </c>
      <c r="D22" s="27">
        <f t="shared" si="7"/>
        <v>2601000</v>
      </c>
      <c r="E22" s="27">
        <v>648684</v>
      </c>
      <c r="F22" s="27">
        <v>1822920</v>
      </c>
      <c r="G22" s="27">
        <f>E22+F22</f>
        <v>2471604</v>
      </c>
      <c r="H22" s="1114">
        <f>B22-E22</f>
        <v>6316</v>
      </c>
      <c r="I22" s="1113">
        <f>C22-F22</f>
        <v>123080</v>
      </c>
      <c r="J22" s="1114">
        <f t="shared" si="6"/>
        <v>129396</v>
      </c>
      <c r="K22" s="29"/>
      <c r="L22" s="29"/>
      <c r="M22" s="34" t="s">
        <v>314</v>
      </c>
      <c r="N22" s="214">
        <v>38988</v>
      </c>
    </row>
    <row r="23" spans="1:14" ht="18.75" customHeight="1">
      <c r="A23" s="203" t="s">
        <v>141</v>
      </c>
      <c r="B23" s="27">
        <v>730000</v>
      </c>
      <c r="C23" s="27">
        <v>1967000</v>
      </c>
      <c r="D23" s="27">
        <f t="shared" si="7"/>
        <v>2697000</v>
      </c>
      <c r="E23" s="27">
        <v>704628</v>
      </c>
      <c r="F23" s="27">
        <v>1914072</v>
      </c>
      <c r="G23" s="27">
        <f t="shared" si="3"/>
        <v>2618700</v>
      </c>
      <c r="H23" s="1114">
        <f t="shared" si="5"/>
        <v>25372</v>
      </c>
      <c r="I23" s="1113">
        <f t="shared" si="5"/>
        <v>52928</v>
      </c>
      <c r="J23" s="1114">
        <f t="shared" si="6"/>
        <v>78300</v>
      </c>
      <c r="K23" s="29"/>
      <c r="L23" s="29"/>
      <c r="M23" s="34" t="s">
        <v>739</v>
      </c>
      <c r="N23" s="214">
        <v>39125</v>
      </c>
    </row>
    <row r="24" spans="1:14" ht="19.5" customHeight="1">
      <c r="A24" s="203" t="s">
        <v>348</v>
      </c>
      <c r="B24" s="27">
        <v>2948000</v>
      </c>
      <c r="C24" s="27">
        <v>2029000</v>
      </c>
      <c r="D24" s="27">
        <f t="shared" si="7"/>
        <v>4977000</v>
      </c>
      <c r="E24" s="27">
        <v>817358</v>
      </c>
      <c r="F24" s="27">
        <v>1866992</v>
      </c>
      <c r="G24" s="27">
        <f t="shared" si="3"/>
        <v>2684350</v>
      </c>
      <c r="H24" s="1114">
        <f t="shared" si="5"/>
        <v>2130642</v>
      </c>
      <c r="I24" s="1113">
        <f t="shared" si="5"/>
        <v>162008</v>
      </c>
      <c r="J24" s="1114">
        <f t="shared" si="6"/>
        <v>2292650</v>
      </c>
      <c r="K24" s="29"/>
      <c r="L24" s="29"/>
      <c r="M24" s="1755" t="s">
        <v>367</v>
      </c>
      <c r="N24" s="2404"/>
    </row>
    <row r="25" spans="1:14" ht="19.5" customHeight="1">
      <c r="A25" s="412" t="s">
        <v>356</v>
      </c>
      <c r="B25" s="27">
        <v>2783847</v>
      </c>
      <c r="C25" s="27">
        <v>2103351</v>
      </c>
      <c r="D25" s="27">
        <f t="shared" si="7"/>
        <v>4887198</v>
      </c>
      <c r="E25" s="27">
        <v>551840</v>
      </c>
      <c r="F25" s="27">
        <v>1606955</v>
      </c>
      <c r="G25" s="27">
        <f t="shared" si="3"/>
        <v>2158795</v>
      </c>
      <c r="H25" s="1114">
        <f t="shared" si="5"/>
        <v>2232007</v>
      </c>
      <c r="I25" s="1113">
        <f t="shared" si="5"/>
        <v>496396</v>
      </c>
      <c r="J25" s="1114">
        <f t="shared" si="6"/>
        <v>2728403</v>
      </c>
      <c r="K25" s="29"/>
      <c r="L25" s="29"/>
      <c r="M25" s="1755" t="s">
        <v>367</v>
      </c>
      <c r="N25" s="2404"/>
    </row>
    <row r="26" spans="1:14" ht="19.5" customHeight="1">
      <c r="A26" s="412" t="s">
        <v>357</v>
      </c>
      <c r="B26" s="27">
        <v>824293</v>
      </c>
      <c r="C26" s="27">
        <v>1331125</v>
      </c>
      <c r="D26" s="27">
        <f t="shared" si="7"/>
        <v>2155418</v>
      </c>
      <c r="E26" s="27">
        <v>1315167</v>
      </c>
      <c r="F26" s="27">
        <v>433752</v>
      </c>
      <c r="G26" s="27">
        <f t="shared" si="3"/>
        <v>1748919</v>
      </c>
      <c r="H26" s="1114">
        <f t="shared" si="5"/>
        <v>-490874</v>
      </c>
      <c r="I26" s="1113">
        <f t="shared" si="5"/>
        <v>897373</v>
      </c>
      <c r="J26" s="1114">
        <f t="shared" si="6"/>
        <v>406499</v>
      </c>
      <c r="K26" s="29"/>
      <c r="L26" s="29"/>
      <c r="M26" s="1755" t="s">
        <v>367</v>
      </c>
      <c r="N26" s="2404"/>
    </row>
    <row r="27" spans="1:14" ht="18" customHeight="1">
      <c r="A27" s="412" t="s">
        <v>384</v>
      </c>
      <c r="B27" s="27">
        <v>826428</v>
      </c>
      <c r="C27" s="27">
        <v>0</v>
      </c>
      <c r="D27" s="27">
        <f t="shared" si="7"/>
        <v>826428</v>
      </c>
      <c r="E27" s="27">
        <v>456186</v>
      </c>
      <c r="F27" s="27">
        <v>0</v>
      </c>
      <c r="G27" s="27">
        <f t="shared" si="3"/>
        <v>456186</v>
      </c>
      <c r="H27" s="1114">
        <f t="shared" si="5"/>
        <v>370242</v>
      </c>
      <c r="I27" s="1113">
        <f t="shared" si="5"/>
        <v>0</v>
      </c>
      <c r="J27" s="1114">
        <f t="shared" si="6"/>
        <v>370242</v>
      </c>
      <c r="K27" s="29"/>
      <c r="L27" s="29"/>
      <c r="M27" s="1755" t="s">
        <v>367</v>
      </c>
      <c r="N27" s="2404"/>
    </row>
    <row r="28" spans="1:14" ht="19.5" customHeight="1">
      <c r="A28" s="412" t="s">
        <v>606</v>
      </c>
      <c r="B28" s="27">
        <v>1720214</v>
      </c>
      <c r="C28" s="27">
        <v>0</v>
      </c>
      <c r="D28" s="27">
        <f t="shared" si="7"/>
        <v>1720214</v>
      </c>
      <c r="E28" s="27">
        <v>1776716</v>
      </c>
      <c r="F28" s="27">
        <v>0</v>
      </c>
      <c r="G28" s="27">
        <f t="shared" si="3"/>
        <v>1776716</v>
      </c>
      <c r="H28" s="1114">
        <f t="shared" si="5"/>
        <v>-56502</v>
      </c>
      <c r="I28" s="1113">
        <f t="shared" si="5"/>
        <v>0</v>
      </c>
      <c r="J28" s="1114">
        <f t="shared" si="6"/>
        <v>-56502</v>
      </c>
      <c r="K28" s="29"/>
      <c r="L28" s="29"/>
      <c r="M28" s="1755" t="s">
        <v>367</v>
      </c>
      <c r="N28" s="2404"/>
    </row>
    <row r="29" spans="1:14" ht="19.5" customHeight="1">
      <c r="A29" s="367" t="s">
        <v>979</v>
      </c>
      <c r="B29" s="38">
        <f>SUM(B20:B28)</f>
        <v>13460782</v>
      </c>
      <c r="C29" s="38">
        <f aca="true" t="shared" si="8" ref="C29:J29">SUM(C20:C28)</f>
        <v>13126476</v>
      </c>
      <c r="D29" s="38">
        <f t="shared" si="8"/>
        <v>26587258</v>
      </c>
      <c r="E29" s="38">
        <f t="shared" si="8"/>
        <v>6690672</v>
      </c>
      <c r="F29" s="38">
        <f t="shared" si="8"/>
        <v>9791971</v>
      </c>
      <c r="G29" s="38">
        <f t="shared" si="8"/>
        <v>16482643</v>
      </c>
      <c r="H29" s="1115">
        <f t="shared" si="8"/>
        <v>6770110</v>
      </c>
      <c r="I29" s="1115">
        <f t="shared" si="8"/>
        <v>3334505</v>
      </c>
      <c r="J29" s="1115">
        <f t="shared" si="8"/>
        <v>10104615</v>
      </c>
      <c r="K29" s="29"/>
      <c r="L29" s="29"/>
      <c r="M29" s="860"/>
      <c r="N29" s="861"/>
    </row>
    <row r="30" spans="1:14" ht="20.25" customHeight="1">
      <c r="A30" s="367" t="s">
        <v>100</v>
      </c>
      <c r="B30" s="38">
        <f>SUM(B19:B28)</f>
        <v>13969782</v>
      </c>
      <c r="C30" s="38">
        <f aca="true" t="shared" si="9" ref="C30:J30">SUM(C19:C28)</f>
        <v>13528476</v>
      </c>
      <c r="D30" s="38">
        <f t="shared" si="9"/>
        <v>27498258</v>
      </c>
      <c r="E30" s="38">
        <f t="shared" si="9"/>
        <v>6690672</v>
      </c>
      <c r="F30" s="38">
        <f t="shared" si="9"/>
        <v>9791971</v>
      </c>
      <c r="G30" s="38">
        <f t="shared" si="9"/>
        <v>16482643</v>
      </c>
      <c r="H30" s="1115">
        <f t="shared" si="9"/>
        <v>7279110</v>
      </c>
      <c r="I30" s="1115">
        <f t="shared" si="9"/>
        <v>3736505</v>
      </c>
      <c r="J30" s="1115">
        <f t="shared" si="9"/>
        <v>11015615</v>
      </c>
      <c r="K30" s="38">
        <f>SUM(K19:K23)</f>
        <v>0</v>
      </c>
      <c r="L30" s="38">
        <f>SUM(L19:L23)</f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117"/>
      <c r="I31" s="1117"/>
      <c r="J31" s="1118"/>
      <c r="K31" s="46"/>
      <c r="L31" s="46"/>
      <c r="M31" s="46"/>
      <c r="N31" s="46"/>
    </row>
    <row r="32" spans="1:14" s="488" customFormat="1" ht="14.25">
      <c r="A32" s="486"/>
      <c r="B32" s="429" t="s">
        <v>818</v>
      </c>
      <c r="C32" s="429"/>
      <c r="D32" s="429"/>
      <c r="E32" s="429"/>
      <c r="F32" s="487"/>
      <c r="G32" s="429"/>
      <c r="H32" s="1525"/>
      <c r="I32" s="1525"/>
      <c r="J32" s="1526"/>
      <c r="K32" s="429"/>
      <c r="L32" s="429"/>
      <c r="M32" s="429"/>
      <c r="N32" s="429"/>
    </row>
    <row r="33" spans="1:14" ht="15">
      <c r="A33" s="45"/>
      <c r="B33" s="46"/>
      <c r="C33" s="46"/>
      <c r="D33" s="46"/>
      <c r="E33" s="46"/>
      <c r="F33" s="46"/>
      <c r="G33" s="46"/>
      <c r="H33" s="1117"/>
      <c r="I33" s="1117"/>
      <c r="J33" s="1118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117"/>
      <c r="I34" s="1117"/>
      <c r="J34" s="1118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117"/>
      <c r="I35" s="1117"/>
      <c r="J35" s="1118"/>
      <c r="K35" s="46"/>
      <c r="L35" s="46"/>
      <c r="M35" s="46"/>
      <c r="N35" s="46"/>
    </row>
    <row r="36" spans="2:11" ht="15">
      <c r="B36" s="66" t="s">
        <v>111</v>
      </c>
      <c r="C36" s="47" t="s">
        <v>820</v>
      </c>
      <c r="D36" s="47"/>
      <c r="E36" s="48"/>
      <c r="F36" s="48"/>
      <c r="G36" s="49"/>
      <c r="H36" s="1119"/>
      <c r="I36" s="1120" t="s">
        <v>112</v>
      </c>
      <c r="J36" s="1121" t="s">
        <v>806</v>
      </c>
      <c r="K36" s="49"/>
    </row>
    <row r="37" spans="2:12" ht="15">
      <c r="B37" t="s">
        <v>736</v>
      </c>
      <c r="C37" s="49"/>
      <c r="D37" s="49"/>
      <c r="E37" s="49"/>
      <c r="F37" s="49"/>
      <c r="G37" s="49"/>
      <c r="H37" s="1122"/>
      <c r="I37" s="1122"/>
      <c r="J37" s="1122"/>
      <c r="K37" s="49"/>
      <c r="L37" s="60" t="s">
        <v>786</v>
      </c>
    </row>
    <row r="38" spans="2:14" ht="15">
      <c r="B38" t="s">
        <v>819</v>
      </c>
      <c r="C38" s="49"/>
      <c r="D38" s="49"/>
      <c r="E38" s="49"/>
      <c r="F38" s="49"/>
      <c r="G38" s="49"/>
      <c r="H38" s="1122"/>
      <c r="I38" s="1122"/>
      <c r="J38" s="1122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123"/>
      <c r="I41" s="1123"/>
      <c r="J41" s="1124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6">
    <mergeCell ref="M28:N28"/>
    <mergeCell ref="K10:L10"/>
    <mergeCell ref="M24:N24"/>
    <mergeCell ref="M25:N25"/>
    <mergeCell ref="M26:N26"/>
    <mergeCell ref="M27:N27"/>
  </mergeCells>
  <printOptions horizontalCentered="1" verticalCentered="1"/>
  <pageMargins left="0.75" right="0.75" top="0.7874015748031497" bottom="1" header="0" footer="0"/>
  <pageSetup horizontalDpi="600" verticalDpi="600" orientation="landscape" paperSize="14" scale="71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D4">
      <selection activeCell="A1" sqref="A1"/>
    </sheetView>
  </sheetViews>
  <sheetFormatPr defaultColWidth="11.421875" defaultRowHeight="12.75"/>
  <cols>
    <col min="1" max="1" width="27.42187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K6" s="5" t="s">
        <v>196</v>
      </c>
      <c r="L6" s="68" t="s">
        <v>127</v>
      </c>
    </row>
    <row r="7" spans="5:12" ht="15.75">
      <c r="E7"/>
      <c r="K7" s="7" t="s">
        <v>90</v>
      </c>
      <c r="L7" s="6" t="s">
        <v>486</v>
      </c>
    </row>
    <row r="8" spans="5:12" ht="15.75">
      <c r="E8"/>
      <c r="K8" s="7" t="s">
        <v>91</v>
      </c>
      <c r="L8" s="6" t="s">
        <v>224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5" t="s">
        <v>93</v>
      </c>
      <c r="C10" s="15"/>
      <c r="D10" s="16"/>
      <c r="E10" s="14" t="s">
        <v>94</v>
      </c>
      <c r="F10" s="15"/>
      <c r="G10" s="16"/>
      <c r="H10" s="14" t="s">
        <v>175</v>
      </c>
      <c r="I10" s="15"/>
      <c r="J10" s="55"/>
      <c r="K10" s="17" t="s">
        <v>96</v>
      </c>
      <c r="L10" s="71"/>
      <c r="M10" s="20" t="s">
        <v>97</v>
      </c>
      <c r="N10" s="20"/>
    </row>
    <row r="11" spans="1:14" ht="19.5" customHeight="1" thickBot="1">
      <c r="A11" s="21"/>
      <c r="B11" s="133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143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134">
        <v>0</v>
      </c>
      <c r="C12" s="27">
        <v>0</v>
      </c>
      <c r="D12" s="27">
        <f aca="true" t="shared" si="0" ref="D12:D27">B12+C12</f>
        <v>0</v>
      </c>
      <c r="E12" s="134">
        <v>0</v>
      </c>
      <c r="F12" s="27">
        <v>0</v>
      </c>
      <c r="G12" s="27">
        <f>+E12+F12</f>
        <v>0</v>
      </c>
      <c r="H12" s="28">
        <f>B12-E12</f>
        <v>0</v>
      </c>
      <c r="I12" s="28">
        <f aca="true" t="shared" si="1" ref="H12:I18">C12-F12</f>
        <v>0</v>
      </c>
      <c r="J12" s="39">
        <f aca="true" t="shared" si="2" ref="J12:J17">H12+I12</f>
        <v>0</v>
      </c>
      <c r="K12" s="29"/>
      <c r="L12" s="144"/>
      <c r="M12" s="147"/>
      <c r="N12" s="31"/>
    </row>
    <row r="13" spans="1:14" s="32" customFormat="1" ht="19.5" customHeight="1">
      <c r="A13" s="33" t="s">
        <v>104</v>
      </c>
      <c r="B13" s="134">
        <v>0</v>
      </c>
      <c r="C13" s="27">
        <v>0</v>
      </c>
      <c r="D13" s="27">
        <f t="shared" si="0"/>
        <v>0</v>
      </c>
      <c r="E13" s="134">
        <v>0</v>
      </c>
      <c r="F13" s="27">
        <v>0</v>
      </c>
      <c r="G13" s="27">
        <f aca="true" t="shared" si="3" ref="G13:G28">E13+F13</f>
        <v>0</v>
      </c>
      <c r="H13" s="28">
        <f t="shared" si="1"/>
        <v>0</v>
      </c>
      <c r="I13" s="28">
        <f t="shared" si="1"/>
        <v>0</v>
      </c>
      <c r="J13" s="39">
        <f t="shared" si="2"/>
        <v>0</v>
      </c>
      <c r="K13" s="29"/>
      <c r="L13" s="144"/>
      <c r="M13" s="147"/>
      <c r="N13" s="31"/>
    </row>
    <row r="14" spans="1:14" s="32" customFormat="1" ht="19.5" customHeight="1">
      <c r="A14" s="33" t="s">
        <v>105</v>
      </c>
      <c r="B14" s="134">
        <v>0</v>
      </c>
      <c r="C14" s="27">
        <v>0</v>
      </c>
      <c r="D14" s="27">
        <f t="shared" si="0"/>
        <v>0</v>
      </c>
      <c r="E14" s="134">
        <v>0</v>
      </c>
      <c r="F14" s="27">
        <v>0</v>
      </c>
      <c r="G14" s="27">
        <f t="shared" si="3"/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144"/>
      <c r="M14" s="147"/>
      <c r="N14" s="31"/>
    </row>
    <row r="15" spans="1:14" s="32" customFormat="1" ht="19.5" customHeight="1">
      <c r="A15" s="33">
        <v>1.998</v>
      </c>
      <c r="B15" s="134">
        <v>0</v>
      </c>
      <c r="C15" s="27">
        <v>0</v>
      </c>
      <c r="D15" s="27">
        <f t="shared" si="0"/>
        <v>0</v>
      </c>
      <c r="E15" s="134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0</v>
      </c>
      <c r="J15" s="39">
        <f>H15+I15</f>
        <v>0</v>
      </c>
      <c r="K15" s="29"/>
      <c r="L15" s="144"/>
      <c r="M15" s="151"/>
      <c r="N15" s="31"/>
    </row>
    <row r="16" spans="1:14" s="32" customFormat="1" ht="19.5" customHeight="1">
      <c r="A16" s="33">
        <v>1.999</v>
      </c>
      <c r="B16" s="134">
        <v>0</v>
      </c>
      <c r="C16" s="27">
        <v>0</v>
      </c>
      <c r="D16" s="27">
        <f t="shared" si="0"/>
        <v>0</v>
      </c>
      <c r="E16" s="134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>C16-F16</f>
        <v>0</v>
      </c>
      <c r="J16" s="39">
        <f>H16+I16</f>
        <v>0</v>
      </c>
      <c r="K16" s="29"/>
      <c r="L16" s="144"/>
      <c r="M16" s="152"/>
      <c r="N16" s="31"/>
    </row>
    <row r="17" spans="1:14" ht="19.5" customHeight="1">
      <c r="A17" s="35" t="s">
        <v>106</v>
      </c>
      <c r="B17" s="134">
        <v>0</v>
      </c>
      <c r="C17" s="27">
        <v>0</v>
      </c>
      <c r="D17" s="27">
        <f t="shared" si="0"/>
        <v>0</v>
      </c>
      <c r="E17" s="134">
        <v>0</v>
      </c>
      <c r="F17" s="27">
        <v>0</v>
      </c>
      <c r="G17" s="27">
        <f t="shared" si="3"/>
        <v>0</v>
      </c>
      <c r="H17" s="28">
        <f t="shared" si="1"/>
        <v>0</v>
      </c>
      <c r="I17" s="28">
        <f t="shared" si="1"/>
        <v>0</v>
      </c>
      <c r="J17" s="39">
        <f t="shared" si="2"/>
        <v>0</v>
      </c>
      <c r="K17" s="29"/>
      <c r="L17" s="144"/>
      <c r="M17" s="152"/>
      <c r="N17" s="31"/>
    </row>
    <row r="18" spans="1:14" ht="19.5" customHeight="1">
      <c r="A18" s="35" t="s">
        <v>107</v>
      </c>
      <c r="B18" s="134">
        <v>0</v>
      </c>
      <c r="C18" s="27">
        <v>0</v>
      </c>
      <c r="D18" s="27">
        <f t="shared" si="0"/>
        <v>0</v>
      </c>
      <c r="E18" s="134">
        <v>0</v>
      </c>
      <c r="F18" s="27">
        <v>0</v>
      </c>
      <c r="G18" s="27">
        <f t="shared" si="3"/>
        <v>0</v>
      </c>
      <c r="H18" s="28">
        <f t="shared" si="1"/>
        <v>0</v>
      </c>
      <c r="I18" s="28">
        <f t="shared" si="1"/>
        <v>0</v>
      </c>
      <c r="J18" s="39">
        <f>H18+I18</f>
        <v>0</v>
      </c>
      <c r="K18" s="29"/>
      <c r="L18" s="144"/>
      <c r="M18" s="152"/>
      <c r="N18" s="31"/>
    </row>
    <row r="19" spans="1:14" ht="19.5" customHeight="1">
      <c r="A19" s="37" t="s">
        <v>108</v>
      </c>
      <c r="B19" s="135">
        <f>SUM(B12:B18)</f>
        <v>0</v>
      </c>
      <c r="C19" s="38">
        <f>SUM(C12:C18)</f>
        <v>0</v>
      </c>
      <c r="D19" s="38">
        <f aca="true" t="shared" si="4" ref="D19:J19">SUM(D12:D18)</f>
        <v>0</v>
      </c>
      <c r="E19" s="38">
        <f>SUM(E12:E18)</f>
        <v>0</v>
      </c>
      <c r="F19" s="38">
        <f>SUM(F12:F18)</f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57">
        <f t="shared" si="4"/>
        <v>0</v>
      </c>
      <c r="K19" s="38"/>
      <c r="L19" s="145"/>
      <c r="M19" s="147"/>
      <c r="N19" s="36"/>
    </row>
    <row r="20" spans="1:14" ht="24.75" customHeight="1">
      <c r="A20" s="35" t="s">
        <v>109</v>
      </c>
      <c r="B20" s="134">
        <v>0</v>
      </c>
      <c r="C20" s="27">
        <v>0</v>
      </c>
      <c r="D20" s="27">
        <f t="shared" si="0"/>
        <v>0</v>
      </c>
      <c r="E20" s="134">
        <v>0</v>
      </c>
      <c r="F20" s="27">
        <v>0</v>
      </c>
      <c r="G20" s="27">
        <f t="shared" si="3"/>
        <v>0</v>
      </c>
      <c r="H20" s="28">
        <f aca="true" t="shared" si="5" ref="H20:I28">B20-E20</f>
        <v>0</v>
      </c>
      <c r="I20" s="28">
        <f>C20-F20</f>
        <v>0</v>
      </c>
      <c r="J20" s="39">
        <f aca="true" t="shared" si="6" ref="J20:J28">H20+I20</f>
        <v>0</v>
      </c>
      <c r="K20" s="29"/>
      <c r="L20" s="144"/>
      <c r="M20" s="147"/>
      <c r="N20" s="36"/>
    </row>
    <row r="21" spans="1:14" ht="24.75" customHeight="1">
      <c r="A21" s="35" t="s">
        <v>110</v>
      </c>
      <c r="B21" s="134">
        <v>0</v>
      </c>
      <c r="C21" s="27">
        <v>0</v>
      </c>
      <c r="D21" s="27">
        <f t="shared" si="0"/>
        <v>0</v>
      </c>
      <c r="E21" s="134">
        <v>0</v>
      </c>
      <c r="F21" s="27">
        <v>0</v>
      </c>
      <c r="G21" s="27">
        <f t="shared" si="3"/>
        <v>0</v>
      </c>
      <c r="H21" s="39">
        <f t="shared" si="5"/>
        <v>0</v>
      </c>
      <c r="I21" s="28">
        <f t="shared" si="5"/>
        <v>0</v>
      </c>
      <c r="J21" s="39">
        <f t="shared" si="6"/>
        <v>0</v>
      </c>
      <c r="K21" s="29"/>
      <c r="L21" s="144"/>
      <c r="M21" s="147"/>
      <c r="N21" s="36"/>
    </row>
    <row r="22" spans="1:14" ht="24.75" customHeight="1">
      <c r="A22" s="65" t="s">
        <v>140</v>
      </c>
      <c r="B22" s="134">
        <v>0</v>
      </c>
      <c r="C22" s="27">
        <v>0</v>
      </c>
      <c r="D22" s="27">
        <f t="shared" si="0"/>
        <v>0</v>
      </c>
      <c r="E22" s="134">
        <v>0</v>
      </c>
      <c r="F22" s="27">
        <v>0</v>
      </c>
      <c r="G22" s="27">
        <f>E22+F22</f>
        <v>0</v>
      </c>
      <c r="H22" s="39">
        <f>B22-E22</f>
        <v>0</v>
      </c>
      <c r="I22" s="28">
        <f>C22-F22</f>
        <v>0</v>
      </c>
      <c r="J22" s="39">
        <f t="shared" si="6"/>
        <v>0</v>
      </c>
      <c r="K22" s="29"/>
      <c r="L22" s="144"/>
      <c r="M22" s="147"/>
      <c r="N22" s="36"/>
    </row>
    <row r="23" spans="1:14" ht="24.75" customHeight="1">
      <c r="A23" s="65" t="s">
        <v>141</v>
      </c>
      <c r="B23" s="134">
        <v>0</v>
      </c>
      <c r="C23" s="27">
        <v>0</v>
      </c>
      <c r="D23" s="27">
        <f t="shared" si="0"/>
        <v>0</v>
      </c>
      <c r="E23" s="134">
        <v>0</v>
      </c>
      <c r="F23" s="27">
        <v>0</v>
      </c>
      <c r="G23" s="27">
        <f t="shared" si="3"/>
        <v>0</v>
      </c>
      <c r="H23" s="39">
        <f t="shared" si="5"/>
        <v>0</v>
      </c>
      <c r="I23" s="28">
        <f t="shared" si="5"/>
        <v>0</v>
      </c>
      <c r="J23" s="39">
        <f t="shared" si="6"/>
        <v>0</v>
      </c>
      <c r="K23" s="29"/>
      <c r="L23" s="144"/>
      <c r="M23" s="147"/>
      <c r="N23" s="36"/>
    </row>
    <row r="24" spans="1:14" ht="19.5" customHeight="1">
      <c r="A24" s="65" t="s">
        <v>348</v>
      </c>
      <c r="B24" s="134">
        <v>0</v>
      </c>
      <c r="C24" s="27">
        <v>0</v>
      </c>
      <c r="D24" s="27">
        <f t="shared" si="0"/>
        <v>0</v>
      </c>
      <c r="E24" s="27">
        <v>0</v>
      </c>
      <c r="F24" s="27">
        <v>0</v>
      </c>
      <c r="G24" s="27">
        <f t="shared" si="3"/>
        <v>0</v>
      </c>
      <c r="H24" s="39">
        <f t="shared" si="5"/>
        <v>0</v>
      </c>
      <c r="I24" s="28">
        <f t="shared" si="5"/>
        <v>0</v>
      </c>
      <c r="J24" s="39">
        <f t="shared" si="6"/>
        <v>0</v>
      </c>
      <c r="K24" s="29"/>
      <c r="L24" s="144"/>
      <c r="M24" s="147"/>
      <c r="N24" s="36"/>
    </row>
    <row r="25" spans="1:14" ht="19.5" customHeight="1">
      <c r="A25" s="65" t="s">
        <v>356</v>
      </c>
      <c r="B25" s="209">
        <v>0</v>
      </c>
      <c r="C25" s="137">
        <v>0</v>
      </c>
      <c r="D25" s="27">
        <f t="shared" si="0"/>
        <v>0</v>
      </c>
      <c r="E25" s="137">
        <v>2896357</v>
      </c>
      <c r="F25" s="137">
        <v>678810</v>
      </c>
      <c r="G25" s="27">
        <f t="shared" si="3"/>
        <v>3575167</v>
      </c>
      <c r="H25" s="39">
        <v>0</v>
      </c>
      <c r="I25" s="28">
        <v>0</v>
      </c>
      <c r="J25" s="39">
        <f t="shared" si="6"/>
        <v>0</v>
      </c>
      <c r="K25" s="29">
        <v>2896357</v>
      </c>
      <c r="L25" s="144">
        <v>678810</v>
      </c>
      <c r="M25" s="152" t="s">
        <v>489</v>
      </c>
      <c r="N25" s="36">
        <v>40261</v>
      </c>
    </row>
    <row r="26" spans="1:14" ht="19.5" customHeight="1">
      <c r="A26" s="65" t="s">
        <v>357</v>
      </c>
      <c r="B26" s="209">
        <v>4699523</v>
      </c>
      <c r="C26" s="137">
        <v>563954</v>
      </c>
      <c r="D26" s="27">
        <f t="shared" si="0"/>
        <v>5263477</v>
      </c>
      <c r="E26" s="137">
        <v>4699523</v>
      </c>
      <c r="F26" s="137">
        <v>563954</v>
      </c>
      <c r="G26" s="27">
        <f t="shared" si="3"/>
        <v>5263477</v>
      </c>
      <c r="H26" s="39">
        <f t="shared" si="5"/>
        <v>0</v>
      </c>
      <c r="I26" s="28">
        <f t="shared" si="5"/>
        <v>0</v>
      </c>
      <c r="J26" s="39">
        <f t="shared" si="6"/>
        <v>0</v>
      </c>
      <c r="K26" s="29">
        <v>893077</v>
      </c>
      <c r="L26" s="144">
        <v>460890</v>
      </c>
      <c r="M26" s="152" t="s">
        <v>490</v>
      </c>
      <c r="N26" s="36">
        <v>40261</v>
      </c>
    </row>
    <row r="27" spans="1:14" ht="19.5" customHeight="1" thickBot="1">
      <c r="A27" s="35" t="s">
        <v>384</v>
      </c>
      <c r="B27" s="149">
        <v>10146321</v>
      </c>
      <c r="C27" s="150">
        <v>0</v>
      </c>
      <c r="D27" s="27">
        <f t="shared" si="0"/>
        <v>10146321</v>
      </c>
      <c r="E27" s="150">
        <v>6017254</v>
      </c>
      <c r="F27" s="150">
        <v>0</v>
      </c>
      <c r="G27" s="139">
        <f t="shared" si="3"/>
        <v>6017254</v>
      </c>
      <c r="H27" s="140">
        <f t="shared" si="5"/>
        <v>4129067</v>
      </c>
      <c r="I27" s="141">
        <f t="shared" si="5"/>
        <v>0</v>
      </c>
      <c r="J27" s="140">
        <f t="shared" si="6"/>
        <v>4129067</v>
      </c>
      <c r="K27" s="206"/>
      <c r="L27" s="207"/>
      <c r="M27" s="2438" t="s">
        <v>404</v>
      </c>
      <c r="N27" s="2173"/>
    </row>
    <row r="28" spans="1:14" ht="20.25" customHeight="1" thickBot="1">
      <c r="A28" s="205" t="s">
        <v>100</v>
      </c>
      <c r="B28" s="136">
        <f>SUM(B25:B27)</f>
        <v>14845844</v>
      </c>
      <c r="C28" s="136">
        <f>SUM(C25:C27)</f>
        <v>563954</v>
      </c>
      <c r="D28" s="136">
        <f>SUM(D25:D27)</f>
        <v>15409798</v>
      </c>
      <c r="E28" s="136">
        <f>SUM(E25:E27)</f>
        <v>13613134</v>
      </c>
      <c r="F28" s="208">
        <f>SUM(F25:F27)</f>
        <v>1242764</v>
      </c>
      <c r="G28" s="177">
        <f t="shared" si="3"/>
        <v>14855898</v>
      </c>
      <c r="H28" s="210">
        <f t="shared" si="5"/>
        <v>1232710</v>
      </c>
      <c r="I28" s="211">
        <f t="shared" si="5"/>
        <v>-678810</v>
      </c>
      <c r="J28" s="212">
        <f t="shared" si="6"/>
        <v>553900</v>
      </c>
      <c r="K28" s="136">
        <f>SUM(K25:K27)</f>
        <v>3789434</v>
      </c>
      <c r="L28" s="208">
        <f>SUM(L25:L27)</f>
        <v>1139700</v>
      </c>
      <c r="M28" s="148"/>
      <c r="N28" s="44"/>
    </row>
    <row r="29" spans="1:14" ht="15">
      <c r="A29" s="45"/>
      <c r="B29" s="46"/>
      <c r="C29" s="46"/>
      <c r="D29" s="46"/>
      <c r="E29" s="46"/>
      <c r="F29" s="46"/>
      <c r="G29" s="46"/>
      <c r="H29" s="46"/>
      <c r="I29" s="46"/>
      <c r="J29" s="59"/>
      <c r="K29" s="46"/>
      <c r="L29" s="46"/>
      <c r="M29" s="46"/>
      <c r="N29" s="46"/>
    </row>
    <row r="30" spans="1:14" ht="15">
      <c r="A30" s="45"/>
      <c r="B30" s="46"/>
      <c r="C30" s="46"/>
      <c r="D30" s="46"/>
      <c r="E30" s="46"/>
      <c r="F30" s="46"/>
      <c r="G30" s="46"/>
      <c r="H30" s="46"/>
      <c r="I30" s="46"/>
      <c r="J30" s="59"/>
      <c r="K30" s="46"/>
      <c r="L30" s="46"/>
      <c r="M30" s="46"/>
      <c r="N30" s="46"/>
    </row>
    <row r="31" spans="1:14" ht="15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5">
      <c r="A33" s="45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2:11" ht="15">
      <c r="B34" s="66" t="s">
        <v>111</v>
      </c>
      <c r="C34" s="47" t="s">
        <v>488</v>
      </c>
      <c r="D34" s="47"/>
      <c r="E34" s="48"/>
      <c r="F34" s="48"/>
      <c r="G34" s="49"/>
      <c r="H34" s="62"/>
      <c r="I34" s="63" t="s">
        <v>112</v>
      </c>
      <c r="J34" s="64" t="s">
        <v>354</v>
      </c>
      <c r="K34" s="49"/>
    </row>
    <row r="35" spans="2:12" ht="15">
      <c r="B35" s="8" t="s">
        <v>487</v>
      </c>
      <c r="C35" s="49"/>
      <c r="D35" s="49"/>
      <c r="E35" s="49"/>
      <c r="F35" s="49"/>
      <c r="G35" s="49"/>
      <c r="H35" s="49"/>
      <c r="I35" s="49"/>
      <c r="J35" s="49"/>
      <c r="K35" s="49"/>
      <c r="L35" s="60" t="s">
        <v>113</v>
      </c>
    </row>
    <row r="36" spans="2:14" ht="15">
      <c r="B36" s="8"/>
      <c r="C36" s="49"/>
      <c r="D36" s="49"/>
      <c r="E36" s="49"/>
      <c r="F36" s="49"/>
      <c r="G36" s="49"/>
      <c r="H36" s="49"/>
      <c r="I36" s="49"/>
      <c r="J36" s="49"/>
      <c r="K36" s="49"/>
      <c r="L36" s="60"/>
      <c r="M36" s="49"/>
      <c r="N36" s="49"/>
    </row>
    <row r="39" spans="2:14" ht="18">
      <c r="B39" s="51"/>
      <c r="C39" s="4"/>
      <c r="D39" s="4"/>
      <c r="E39" s="51"/>
      <c r="F39" s="12"/>
      <c r="G39" s="51"/>
      <c r="H39" s="51"/>
      <c r="I39" s="51"/>
      <c r="J39" s="61"/>
      <c r="K39" s="51"/>
      <c r="L39" s="51"/>
      <c r="M39" s="51"/>
      <c r="N39" s="51"/>
    </row>
    <row r="40" ht="12.75">
      <c r="E40"/>
    </row>
    <row r="41" ht="12.75">
      <c r="E41"/>
    </row>
  </sheetData>
  <sheetProtection/>
  <mergeCells count="1">
    <mergeCell ref="M27:N27"/>
  </mergeCells>
  <printOptions horizontalCentered="1" verticalCentered="1"/>
  <pageMargins left="1.39" right="0.75" top="1" bottom="1" header="0" footer="0"/>
  <pageSetup horizontalDpi="600" verticalDpi="600" orientation="landscape" paperSize="5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5">
      <selection activeCell="D36" sqref="D36"/>
    </sheetView>
  </sheetViews>
  <sheetFormatPr defaultColWidth="11.421875" defaultRowHeight="21.75" customHeight="1"/>
  <cols>
    <col min="1" max="1" width="15.00390625" style="0" customWidth="1"/>
    <col min="2" max="2" width="15.57421875" style="0" customWidth="1"/>
    <col min="3" max="3" width="11.28125" style="0" customWidth="1"/>
    <col min="4" max="4" width="16.28125" style="0" customWidth="1"/>
    <col min="5" max="5" width="17.28125" style="50" customWidth="1"/>
    <col min="6" max="6" width="13.28125" style="0" customWidth="1"/>
    <col min="7" max="7" width="16.140625" style="0" customWidth="1"/>
    <col min="8" max="8" width="14.00390625" style="1250" customWidth="1"/>
    <col min="9" max="9" width="13.57421875" style="1250" customWidth="1"/>
    <col min="10" max="10" width="14.28125" style="1251" customWidth="1"/>
    <col min="11" max="11" width="13.7109375" style="0" customWidth="1"/>
    <col min="12" max="12" width="13.00390625" style="0" customWidth="1"/>
    <col min="13" max="13" width="10.57421875" style="0" customWidth="1"/>
    <col min="16" max="16" width="1.1484375" style="0" customWidth="1"/>
  </cols>
  <sheetData>
    <row r="1" spans="1:14" s="3" customFormat="1" ht="15.75" customHeight="1">
      <c r="A1" s="1" t="s">
        <v>86</v>
      </c>
      <c r="B1" s="2"/>
      <c r="C1" s="1"/>
      <c r="D1" s="1"/>
      <c r="E1" s="1"/>
      <c r="F1" s="1"/>
      <c r="G1" s="1"/>
      <c r="H1" s="1248"/>
      <c r="I1" s="1248"/>
      <c r="J1" s="1248"/>
      <c r="K1" s="1"/>
      <c r="L1" s="1"/>
      <c r="M1" s="1"/>
      <c r="N1" s="1"/>
    </row>
    <row r="2" spans="1:14" ht="19.5" customHeight="1">
      <c r="A2" s="1" t="s">
        <v>87</v>
      </c>
      <c r="B2" s="4"/>
      <c r="C2" s="1"/>
      <c r="D2" s="1"/>
      <c r="E2" s="1"/>
      <c r="F2" s="1"/>
      <c r="G2" s="1"/>
      <c r="H2" s="1248"/>
      <c r="I2" s="1248"/>
      <c r="J2" s="1248"/>
      <c r="K2" s="1"/>
      <c r="L2" s="1"/>
      <c r="M2" s="1"/>
      <c r="N2" s="1"/>
    </row>
    <row r="3" spans="1:14" ht="16.5" customHeight="1">
      <c r="A3" s="1" t="s">
        <v>88</v>
      </c>
      <c r="B3" s="4"/>
      <c r="C3" s="1"/>
      <c r="D3" s="1"/>
      <c r="E3" s="1"/>
      <c r="F3" s="1"/>
      <c r="G3" s="1"/>
      <c r="H3" s="1248"/>
      <c r="I3" s="1248"/>
      <c r="J3" s="1248"/>
      <c r="K3" s="1"/>
      <c r="L3" s="1"/>
      <c r="M3" s="1"/>
      <c r="N3" s="1"/>
    </row>
    <row r="4" spans="2:14" ht="15" customHeight="1">
      <c r="B4" s="1"/>
      <c r="C4" s="1"/>
      <c r="D4" s="1"/>
      <c r="E4" s="1"/>
      <c r="F4" s="1"/>
      <c r="G4" s="1"/>
      <c r="H4" s="1248"/>
      <c r="I4" s="1248"/>
      <c r="J4" s="1249"/>
      <c r="K4" s="1"/>
      <c r="L4" s="1"/>
      <c r="M4" s="1"/>
      <c r="N4" s="1"/>
    </row>
    <row r="5" ht="3" customHeight="1">
      <c r="E5"/>
    </row>
    <row r="6" spans="5:11" ht="21.75" customHeight="1">
      <c r="E6"/>
      <c r="J6" s="1417" t="s">
        <v>196</v>
      </c>
      <c r="K6" s="68" t="s">
        <v>223</v>
      </c>
    </row>
    <row r="7" spans="5:11" ht="21.75" customHeight="1">
      <c r="E7"/>
      <c r="J7" s="1417"/>
      <c r="K7" s="68"/>
    </row>
    <row r="8" spans="5:12" ht="21.75" customHeight="1">
      <c r="E8"/>
      <c r="K8" s="7" t="s">
        <v>90</v>
      </c>
      <c r="L8" s="6" t="s">
        <v>368</v>
      </c>
    </row>
    <row r="9" spans="5:12" ht="21.75" customHeight="1">
      <c r="E9"/>
      <c r="K9" s="7" t="s">
        <v>91</v>
      </c>
      <c r="L9" s="6" t="s">
        <v>224</v>
      </c>
    </row>
    <row r="10" spans="2:14" s="8" customFormat="1" ht="21.75" customHeight="1" thickBot="1">
      <c r="B10" s="9"/>
      <c r="C10" s="11"/>
      <c r="D10" s="11"/>
      <c r="E10" s="9"/>
      <c r="F10" s="12"/>
      <c r="G10" s="9"/>
      <c r="H10" s="1255"/>
      <c r="I10" s="1255"/>
      <c r="J10" s="1256"/>
      <c r="K10" s="9"/>
      <c r="L10" s="9"/>
      <c r="M10" s="9"/>
      <c r="N10" s="9"/>
    </row>
    <row r="11" spans="1:14" ht="29.25" customHeight="1" thickBot="1">
      <c r="A11" s="330" t="s">
        <v>92</v>
      </c>
      <c r="B11" s="2166" t="s">
        <v>93</v>
      </c>
      <c r="C11" s="2167"/>
      <c r="D11" s="2163"/>
      <c r="E11" s="2164" t="s">
        <v>94</v>
      </c>
      <c r="F11" s="2162"/>
      <c r="G11" s="2010"/>
      <c r="H11" s="2440" t="s">
        <v>175</v>
      </c>
      <c r="I11" s="2440"/>
      <c r="J11" s="2441"/>
      <c r="K11" s="2164" t="s">
        <v>96</v>
      </c>
      <c r="L11" s="2010"/>
      <c r="M11" s="452" t="s">
        <v>97</v>
      </c>
      <c r="N11" s="397"/>
    </row>
    <row r="12" spans="1:14" ht="21.75" customHeight="1" thickBot="1">
      <c r="A12" s="331"/>
      <c r="B12" s="435" t="s">
        <v>98</v>
      </c>
      <c r="C12" s="442" t="s">
        <v>99</v>
      </c>
      <c r="D12" s="436" t="s">
        <v>100</v>
      </c>
      <c r="E12" s="435" t="s">
        <v>98</v>
      </c>
      <c r="F12" s="442" t="s">
        <v>99</v>
      </c>
      <c r="G12" s="436" t="s">
        <v>100</v>
      </c>
      <c r="H12" s="2157" t="s">
        <v>98</v>
      </c>
      <c r="I12" s="1527" t="s">
        <v>99</v>
      </c>
      <c r="J12" s="1528" t="s">
        <v>100</v>
      </c>
      <c r="K12" s="454" t="s">
        <v>98</v>
      </c>
      <c r="L12" s="455" t="s">
        <v>99</v>
      </c>
      <c r="M12" s="454" t="s">
        <v>101</v>
      </c>
      <c r="N12" s="455" t="s">
        <v>102</v>
      </c>
    </row>
    <row r="13" spans="1:14" s="32" customFormat="1" ht="21.75" customHeight="1">
      <c r="A13" s="443" t="s">
        <v>103</v>
      </c>
      <c r="B13" s="130">
        <v>0</v>
      </c>
      <c r="C13" s="27">
        <v>0</v>
      </c>
      <c r="D13" s="314">
        <f aca="true" t="shared" si="0" ref="D13:D29">B13+C13</f>
        <v>0</v>
      </c>
      <c r="E13" s="130">
        <v>0</v>
      </c>
      <c r="F13" s="27">
        <v>0</v>
      </c>
      <c r="G13" s="314">
        <f>+E13+F13</f>
        <v>0</v>
      </c>
      <c r="H13" s="2154">
        <f>B13-E13</f>
        <v>0</v>
      </c>
      <c r="I13" s="1264">
        <f aca="true" t="shared" si="1" ref="H13:I19">C13-F13</f>
        <v>0</v>
      </c>
      <c r="J13" s="1265">
        <f aca="true" t="shared" si="2" ref="J13:J18">H13+I13</f>
        <v>0</v>
      </c>
      <c r="K13" s="456"/>
      <c r="L13" s="457"/>
      <c r="M13" s="196"/>
      <c r="N13" s="31"/>
    </row>
    <row r="14" spans="1:14" s="32" customFormat="1" ht="21.75" customHeight="1">
      <c r="A14" s="431" t="s">
        <v>104</v>
      </c>
      <c r="B14" s="130">
        <v>0</v>
      </c>
      <c r="C14" s="27">
        <v>0</v>
      </c>
      <c r="D14" s="314">
        <f t="shared" si="0"/>
        <v>0</v>
      </c>
      <c r="E14" s="130">
        <v>0</v>
      </c>
      <c r="F14" s="27">
        <v>0</v>
      </c>
      <c r="G14" s="314">
        <f aca="true" t="shared" si="3" ref="G14:G29">E14+F14</f>
        <v>0</v>
      </c>
      <c r="H14" s="2154">
        <f t="shared" si="1"/>
        <v>0</v>
      </c>
      <c r="I14" s="1264">
        <f t="shared" si="1"/>
        <v>0</v>
      </c>
      <c r="J14" s="1265">
        <f t="shared" si="2"/>
        <v>0</v>
      </c>
      <c r="K14" s="239"/>
      <c r="L14" s="240"/>
      <c r="M14" s="147"/>
      <c r="N14" s="36"/>
    </row>
    <row r="15" spans="1:14" s="32" customFormat="1" ht="21.75" customHeight="1">
      <c r="A15" s="431" t="s">
        <v>105</v>
      </c>
      <c r="B15" s="130">
        <v>0</v>
      </c>
      <c r="C15" s="27">
        <v>0</v>
      </c>
      <c r="D15" s="314">
        <f t="shared" si="0"/>
        <v>0</v>
      </c>
      <c r="E15" s="130">
        <v>0</v>
      </c>
      <c r="F15" s="27">
        <v>0</v>
      </c>
      <c r="G15" s="314">
        <f t="shared" si="3"/>
        <v>0</v>
      </c>
      <c r="H15" s="2154">
        <f t="shared" si="1"/>
        <v>0</v>
      </c>
      <c r="I15" s="1264">
        <f t="shared" si="1"/>
        <v>0</v>
      </c>
      <c r="J15" s="1265">
        <f t="shared" si="2"/>
        <v>0</v>
      </c>
      <c r="K15" s="239"/>
      <c r="L15" s="240"/>
      <c r="M15" s="147"/>
      <c r="N15" s="36"/>
    </row>
    <row r="16" spans="1:14" s="32" customFormat="1" ht="21.75" customHeight="1">
      <c r="A16" s="431">
        <v>1.998</v>
      </c>
      <c r="B16" s="130">
        <v>3683000</v>
      </c>
      <c r="C16" s="27">
        <v>4571000</v>
      </c>
      <c r="D16" s="314">
        <f t="shared" si="0"/>
        <v>8254000</v>
      </c>
      <c r="E16" s="130">
        <v>2084448</v>
      </c>
      <c r="F16" s="27">
        <v>2176558</v>
      </c>
      <c r="G16" s="314">
        <f>+E16+F16</f>
        <v>4261006</v>
      </c>
      <c r="H16" s="2154">
        <f>B16-E16</f>
        <v>1598552</v>
      </c>
      <c r="I16" s="1264">
        <f>C16-F16</f>
        <v>2394442</v>
      </c>
      <c r="J16" s="1265">
        <f>H16+I16</f>
        <v>3992994</v>
      </c>
      <c r="K16" s="239"/>
      <c r="L16" s="240"/>
      <c r="M16" s="152" t="s">
        <v>364</v>
      </c>
      <c r="N16" s="36">
        <v>38988</v>
      </c>
    </row>
    <row r="17" spans="1:14" s="32" customFormat="1" ht="21.75" customHeight="1">
      <c r="A17" s="431">
        <v>1.999</v>
      </c>
      <c r="B17" s="130">
        <v>4235000</v>
      </c>
      <c r="C17" s="27">
        <v>5257000</v>
      </c>
      <c r="D17" s="314">
        <f t="shared" si="0"/>
        <v>9492000</v>
      </c>
      <c r="E17" s="130">
        <v>1034163</v>
      </c>
      <c r="F17" s="27">
        <v>1532842</v>
      </c>
      <c r="G17" s="314">
        <f>+E17+F17</f>
        <v>2567005</v>
      </c>
      <c r="H17" s="2154">
        <f t="shared" si="1"/>
        <v>3200837</v>
      </c>
      <c r="I17" s="1264">
        <f>C17-F17</f>
        <v>3724158</v>
      </c>
      <c r="J17" s="1265">
        <f>H17+I17</f>
        <v>6924995</v>
      </c>
      <c r="K17" s="239"/>
      <c r="L17" s="240"/>
      <c r="M17" s="152" t="s">
        <v>365</v>
      </c>
      <c r="N17" s="36">
        <v>38988</v>
      </c>
    </row>
    <row r="18" spans="1:14" ht="21.75" customHeight="1">
      <c r="A18" s="335" t="s">
        <v>106</v>
      </c>
      <c r="B18" s="130">
        <v>596000</v>
      </c>
      <c r="C18" s="27">
        <v>471000</v>
      </c>
      <c r="D18" s="314">
        <f t="shared" si="0"/>
        <v>1067000</v>
      </c>
      <c r="E18" s="130">
        <v>560898</v>
      </c>
      <c r="F18" s="27">
        <v>443178</v>
      </c>
      <c r="G18" s="314">
        <f t="shared" si="3"/>
        <v>1004076</v>
      </c>
      <c r="H18" s="2154">
        <f t="shared" si="1"/>
        <v>35102</v>
      </c>
      <c r="I18" s="1264">
        <f t="shared" si="1"/>
        <v>27822</v>
      </c>
      <c r="J18" s="1265">
        <f t="shared" si="2"/>
        <v>62924</v>
      </c>
      <c r="K18" s="239"/>
      <c r="L18" s="240"/>
      <c r="M18" s="152" t="s">
        <v>366</v>
      </c>
      <c r="N18" s="36">
        <v>38988</v>
      </c>
    </row>
    <row r="19" spans="1:14" ht="21.75" customHeight="1">
      <c r="A19" s="335" t="s">
        <v>107</v>
      </c>
      <c r="B19" s="130">
        <v>727000</v>
      </c>
      <c r="C19" s="27">
        <v>574000</v>
      </c>
      <c r="D19" s="314">
        <f t="shared" si="0"/>
        <v>1301000</v>
      </c>
      <c r="E19" s="130">
        <v>705855</v>
      </c>
      <c r="F19" s="27">
        <v>515475</v>
      </c>
      <c r="G19" s="314">
        <f t="shared" si="3"/>
        <v>1221330</v>
      </c>
      <c r="H19" s="2154">
        <f t="shared" si="1"/>
        <v>21145</v>
      </c>
      <c r="I19" s="1264">
        <f t="shared" si="1"/>
        <v>58525</v>
      </c>
      <c r="J19" s="1265">
        <f>H19+I19</f>
        <v>79670</v>
      </c>
      <c r="K19" s="239"/>
      <c r="L19" s="240"/>
      <c r="M19" s="453" t="s">
        <v>683</v>
      </c>
      <c r="N19" s="36">
        <v>40604</v>
      </c>
    </row>
    <row r="20" spans="1:14" ht="21.75" customHeight="1">
      <c r="A20" s="432" t="s">
        <v>108</v>
      </c>
      <c r="B20" s="226">
        <f>SUM(B13:B19)</f>
        <v>9241000</v>
      </c>
      <c r="C20" s="38">
        <f aca="true" t="shared" si="4" ref="C20:J20">SUM(C13:C19)</f>
        <v>10873000</v>
      </c>
      <c r="D20" s="241">
        <f t="shared" si="4"/>
        <v>20114000</v>
      </c>
      <c r="E20" s="226">
        <f t="shared" si="4"/>
        <v>4385364</v>
      </c>
      <c r="F20" s="38">
        <f t="shared" si="4"/>
        <v>4668053</v>
      </c>
      <c r="G20" s="241">
        <f t="shared" si="4"/>
        <v>9053417</v>
      </c>
      <c r="H20" s="2158">
        <f t="shared" si="4"/>
        <v>4855636</v>
      </c>
      <c r="I20" s="1267">
        <f t="shared" si="4"/>
        <v>6204947</v>
      </c>
      <c r="J20" s="1268">
        <f t="shared" si="4"/>
        <v>11060583</v>
      </c>
      <c r="K20" s="226">
        <f>SUM(K13:K19)</f>
        <v>0</v>
      </c>
      <c r="L20" s="241">
        <f>SUM(L13:L19)</f>
        <v>0</v>
      </c>
      <c r="M20" s="147"/>
      <c r="N20" s="36"/>
    </row>
    <row r="21" spans="1:14" ht="21.75" customHeight="1">
      <c r="A21" s="335" t="s">
        <v>109</v>
      </c>
      <c r="B21" s="130">
        <v>725000</v>
      </c>
      <c r="C21" s="27">
        <v>573000</v>
      </c>
      <c r="D21" s="314">
        <f t="shared" si="0"/>
        <v>1298000</v>
      </c>
      <c r="E21" s="130">
        <v>602456</v>
      </c>
      <c r="F21" s="27">
        <v>474678</v>
      </c>
      <c r="G21" s="314">
        <f t="shared" si="3"/>
        <v>1077134</v>
      </c>
      <c r="H21" s="2154">
        <f aca="true" t="shared" si="5" ref="H21:H29">B21-E21</f>
        <v>122544</v>
      </c>
      <c r="I21" s="1264">
        <f>C21-F21</f>
        <v>98322</v>
      </c>
      <c r="J21" s="1265">
        <f aca="true" t="shared" si="6" ref="J21:J29">H21+I21</f>
        <v>220866</v>
      </c>
      <c r="K21" s="239"/>
      <c r="L21" s="240"/>
      <c r="M21" s="152" t="s">
        <v>677</v>
      </c>
      <c r="N21" s="36">
        <v>40261</v>
      </c>
    </row>
    <row r="22" spans="1:14" ht="21.75" customHeight="1">
      <c r="A22" s="335" t="s">
        <v>110</v>
      </c>
      <c r="B22" s="130">
        <v>692000</v>
      </c>
      <c r="C22" s="27">
        <v>547000</v>
      </c>
      <c r="D22" s="314">
        <f t="shared" si="0"/>
        <v>1239000</v>
      </c>
      <c r="E22" s="130">
        <v>570546</v>
      </c>
      <c r="F22" s="27">
        <v>645322</v>
      </c>
      <c r="G22" s="314">
        <f t="shared" si="3"/>
        <v>1215868</v>
      </c>
      <c r="H22" s="2154">
        <f t="shared" si="5"/>
        <v>121454</v>
      </c>
      <c r="I22" s="1264">
        <f aca="true" t="shared" si="7" ref="I22:I29">C22-F22</f>
        <v>-98322</v>
      </c>
      <c r="J22" s="1265">
        <f t="shared" si="6"/>
        <v>23132</v>
      </c>
      <c r="K22" s="239"/>
      <c r="L22" s="240">
        <v>500571</v>
      </c>
      <c r="M22" s="152" t="s">
        <v>678</v>
      </c>
      <c r="N22" s="36">
        <v>40261</v>
      </c>
    </row>
    <row r="23" spans="1:14" ht="21.75" customHeight="1">
      <c r="A23" s="335" t="s">
        <v>140</v>
      </c>
      <c r="B23" s="130">
        <v>814000</v>
      </c>
      <c r="C23" s="27">
        <v>2404000</v>
      </c>
      <c r="D23" s="314">
        <f t="shared" si="0"/>
        <v>3218000</v>
      </c>
      <c r="E23" s="130">
        <v>800177</v>
      </c>
      <c r="F23" s="27">
        <v>2062960</v>
      </c>
      <c r="G23" s="314">
        <f t="shared" si="3"/>
        <v>2863137</v>
      </c>
      <c r="H23" s="2154">
        <f t="shared" si="5"/>
        <v>13823</v>
      </c>
      <c r="I23" s="1264">
        <f t="shared" si="7"/>
        <v>341040</v>
      </c>
      <c r="J23" s="1265">
        <f t="shared" si="6"/>
        <v>354863</v>
      </c>
      <c r="K23" s="239"/>
      <c r="L23" s="240"/>
      <c r="M23" s="152" t="s">
        <v>679</v>
      </c>
      <c r="N23" s="36">
        <v>40261</v>
      </c>
    </row>
    <row r="24" spans="1:14" ht="21.75" customHeight="1">
      <c r="A24" s="335" t="s">
        <v>141</v>
      </c>
      <c r="B24" s="130">
        <v>752000</v>
      </c>
      <c r="C24" s="27">
        <v>2476000</v>
      </c>
      <c r="D24" s="314">
        <f t="shared" si="0"/>
        <v>3228000</v>
      </c>
      <c r="E24" s="130">
        <v>1009821</v>
      </c>
      <c r="F24" s="27">
        <v>1198880</v>
      </c>
      <c r="G24" s="314">
        <f t="shared" si="3"/>
        <v>2208701</v>
      </c>
      <c r="H24" s="2154">
        <f t="shared" si="5"/>
        <v>-257821</v>
      </c>
      <c r="I24" s="1264">
        <f t="shared" si="7"/>
        <v>1277120</v>
      </c>
      <c r="J24" s="1265">
        <f t="shared" si="6"/>
        <v>1019299</v>
      </c>
      <c r="K24" s="239">
        <v>1102773</v>
      </c>
      <c r="L24" s="240"/>
      <c r="M24" s="152" t="s">
        <v>680</v>
      </c>
      <c r="N24" s="36">
        <v>40261</v>
      </c>
    </row>
    <row r="25" spans="1:14" ht="21.75" customHeight="1">
      <c r="A25" s="335" t="s">
        <v>348</v>
      </c>
      <c r="B25" s="130">
        <v>4088000</v>
      </c>
      <c r="C25" s="27">
        <v>1211000</v>
      </c>
      <c r="D25" s="314">
        <f t="shared" si="0"/>
        <v>5299000</v>
      </c>
      <c r="E25" s="130">
        <v>2920993</v>
      </c>
      <c r="F25" s="27">
        <v>643920</v>
      </c>
      <c r="G25" s="314">
        <f t="shared" si="3"/>
        <v>3564913</v>
      </c>
      <c r="H25" s="2154">
        <f t="shared" si="5"/>
        <v>1167007</v>
      </c>
      <c r="I25" s="1264">
        <f t="shared" si="7"/>
        <v>567080</v>
      </c>
      <c r="J25" s="1265">
        <f t="shared" si="6"/>
        <v>1734087</v>
      </c>
      <c r="K25" s="239"/>
      <c r="L25" s="240"/>
      <c r="M25" s="152" t="s">
        <v>681</v>
      </c>
      <c r="N25" s="36">
        <v>40261</v>
      </c>
    </row>
    <row r="26" spans="1:14" ht="24" customHeight="1">
      <c r="A26" s="434">
        <v>2007</v>
      </c>
      <c r="B26" s="441">
        <v>3998252</v>
      </c>
      <c r="C26" s="137">
        <v>1006968</v>
      </c>
      <c r="D26" s="314">
        <f t="shared" si="0"/>
        <v>5005220</v>
      </c>
      <c r="E26" s="441">
        <v>2896366</v>
      </c>
      <c r="F26" s="137">
        <v>678810</v>
      </c>
      <c r="G26" s="314">
        <f t="shared" si="3"/>
        <v>3575176</v>
      </c>
      <c r="H26" s="2154">
        <f t="shared" si="5"/>
        <v>1101886</v>
      </c>
      <c r="I26" s="1264">
        <f t="shared" si="7"/>
        <v>328158</v>
      </c>
      <c r="J26" s="1265">
        <f t="shared" si="6"/>
        <v>1430044</v>
      </c>
      <c r="K26" s="441"/>
      <c r="L26" s="447"/>
      <c r="M26" s="2331" t="s">
        <v>711</v>
      </c>
      <c r="N26" s="2332"/>
    </row>
    <row r="27" spans="1:14" ht="21.75" customHeight="1">
      <c r="A27" s="434">
        <v>2008</v>
      </c>
      <c r="B27" s="441">
        <v>4699523</v>
      </c>
      <c r="C27" s="137">
        <v>563954</v>
      </c>
      <c r="D27" s="314">
        <f t="shared" si="0"/>
        <v>5263477</v>
      </c>
      <c r="E27" s="441">
        <v>4699523</v>
      </c>
      <c r="F27" s="137">
        <v>563954</v>
      </c>
      <c r="G27" s="314">
        <f t="shared" si="3"/>
        <v>5263477</v>
      </c>
      <c r="H27" s="2154">
        <f t="shared" si="5"/>
        <v>0</v>
      </c>
      <c r="I27" s="1264">
        <f t="shared" si="7"/>
        <v>0</v>
      </c>
      <c r="J27" s="1265">
        <f t="shared" si="6"/>
        <v>0</v>
      </c>
      <c r="K27" s="448">
        <v>893077</v>
      </c>
      <c r="L27" s="449">
        <v>460890</v>
      </c>
      <c r="M27" s="152" t="s">
        <v>682</v>
      </c>
      <c r="N27" s="36">
        <v>40261</v>
      </c>
    </row>
    <row r="28" spans="1:14" ht="26.25" customHeight="1">
      <c r="A28" s="434">
        <v>2009</v>
      </c>
      <c r="B28" s="441">
        <v>10146321</v>
      </c>
      <c r="C28" s="137">
        <v>0</v>
      </c>
      <c r="D28" s="314">
        <f t="shared" si="0"/>
        <v>10146321</v>
      </c>
      <c r="E28" s="441">
        <v>8262404</v>
      </c>
      <c r="F28" s="137">
        <v>0</v>
      </c>
      <c r="G28" s="314">
        <f t="shared" si="3"/>
        <v>8262404</v>
      </c>
      <c r="H28" s="2154">
        <f t="shared" si="5"/>
        <v>1883917</v>
      </c>
      <c r="I28" s="1264">
        <f t="shared" si="7"/>
        <v>0</v>
      </c>
      <c r="J28" s="1265">
        <f t="shared" si="6"/>
        <v>1883917</v>
      </c>
      <c r="K28" s="448"/>
      <c r="L28" s="449"/>
      <c r="M28" s="2331" t="s">
        <v>784</v>
      </c>
      <c r="N28" s="2332"/>
    </row>
    <row r="29" spans="1:14" ht="21.75" customHeight="1">
      <c r="A29" s="335">
        <v>2010</v>
      </c>
      <c r="B29" s="441">
        <v>14850000</v>
      </c>
      <c r="C29" s="137">
        <v>0</v>
      </c>
      <c r="D29" s="314">
        <f t="shared" si="0"/>
        <v>14850000</v>
      </c>
      <c r="E29" s="441">
        <v>10370766</v>
      </c>
      <c r="F29" s="137">
        <v>0</v>
      </c>
      <c r="G29" s="314">
        <f t="shared" si="3"/>
        <v>10370766</v>
      </c>
      <c r="H29" s="2154">
        <f t="shared" si="5"/>
        <v>4479234</v>
      </c>
      <c r="I29" s="1264">
        <f t="shared" si="7"/>
        <v>0</v>
      </c>
      <c r="J29" s="1421">
        <f t="shared" si="6"/>
        <v>4479234</v>
      </c>
      <c r="K29" s="164"/>
      <c r="L29" s="164"/>
      <c r="M29" s="862" t="s">
        <v>805</v>
      </c>
      <c r="N29" s="36">
        <v>40731</v>
      </c>
    </row>
    <row r="30" spans="1:14" ht="21.75" customHeight="1">
      <c r="A30" s="2153">
        <v>2011</v>
      </c>
      <c r="B30" s="441"/>
      <c r="C30" s="209"/>
      <c r="D30" s="2156"/>
      <c r="E30" s="441"/>
      <c r="F30" s="209"/>
      <c r="G30" s="2156"/>
      <c r="H30" s="2154"/>
      <c r="I30" s="2154"/>
      <c r="J30" s="2155"/>
      <c r="K30" s="581"/>
      <c r="L30" s="582"/>
      <c r="M30" s="862"/>
      <c r="N30" s="36"/>
    </row>
    <row r="31" spans="1:14" s="50" customFormat="1" ht="21.75" customHeight="1" thickBot="1">
      <c r="A31" s="45" t="s">
        <v>975</v>
      </c>
      <c r="B31" s="963">
        <f>SUM(B21:B29)</f>
        <v>40765096</v>
      </c>
      <c r="C31" s="963">
        <f aca="true" t="shared" si="8" ref="C31:J31">SUM(C21:C29)</f>
        <v>8781922</v>
      </c>
      <c r="D31" s="968">
        <f t="shared" si="8"/>
        <v>49547018</v>
      </c>
      <c r="E31" s="963">
        <f t="shared" si="8"/>
        <v>32133052</v>
      </c>
      <c r="F31" s="963">
        <f t="shared" si="8"/>
        <v>6268524</v>
      </c>
      <c r="G31" s="968">
        <f t="shared" si="8"/>
        <v>38401576</v>
      </c>
      <c r="H31" s="2159">
        <f t="shared" si="8"/>
        <v>8632044</v>
      </c>
      <c r="I31" s="1529">
        <f t="shared" si="8"/>
        <v>2513398</v>
      </c>
      <c r="J31" s="1529">
        <f t="shared" si="8"/>
        <v>11145442</v>
      </c>
      <c r="K31" s="978"/>
      <c r="L31" s="979"/>
      <c r="M31" s="2151"/>
      <c r="N31" s="2152"/>
    </row>
    <row r="32" spans="1:14" ht="21.75" customHeight="1" thickBot="1">
      <c r="A32" s="446" t="s">
        <v>100</v>
      </c>
      <c r="B32" s="148">
        <f>SUM(B20:B29)</f>
        <v>50006096</v>
      </c>
      <c r="C32" s="43">
        <f aca="true" t="shared" si="9" ref="C32:L32">SUM(C20:C29)</f>
        <v>19654922</v>
      </c>
      <c r="D32" s="44">
        <f t="shared" si="9"/>
        <v>69661018</v>
      </c>
      <c r="E32" s="148">
        <f t="shared" si="9"/>
        <v>36518416</v>
      </c>
      <c r="F32" s="43">
        <f t="shared" si="9"/>
        <v>10936577</v>
      </c>
      <c r="G32" s="44">
        <f t="shared" si="9"/>
        <v>47454993</v>
      </c>
      <c r="H32" s="2160">
        <f t="shared" si="9"/>
        <v>13487680</v>
      </c>
      <c r="I32" s="1530">
        <f t="shared" si="9"/>
        <v>8718345</v>
      </c>
      <c r="J32" s="1531">
        <f t="shared" si="9"/>
        <v>22206025</v>
      </c>
      <c r="K32" s="148">
        <f t="shared" si="9"/>
        <v>1995850</v>
      </c>
      <c r="L32" s="44">
        <f t="shared" si="9"/>
        <v>961461</v>
      </c>
      <c r="M32" s="433"/>
      <c r="N32" s="400"/>
    </row>
    <row r="33" spans="1:14" ht="15.75" customHeight="1">
      <c r="A33" s="278"/>
      <c r="B33" s="279"/>
      <c r="C33" s="279"/>
      <c r="D33" s="279"/>
      <c r="E33" s="279"/>
      <c r="F33" s="279"/>
      <c r="G33" s="279"/>
      <c r="H33" s="1532"/>
      <c r="I33" s="1532"/>
      <c r="J33" s="1532"/>
      <c r="K33" s="279"/>
      <c r="L33" s="279"/>
      <c r="M33" s="279"/>
      <c r="N33" s="279"/>
    </row>
    <row r="34" spans="1:14" ht="16.5" customHeight="1">
      <c r="A34" s="278"/>
      <c r="B34" s="440" t="s">
        <v>531</v>
      </c>
      <c r="C34" s="440"/>
      <c r="D34" s="440"/>
      <c r="E34" s="440"/>
      <c r="F34" s="440"/>
      <c r="G34" s="440"/>
      <c r="H34" s="1533"/>
      <c r="I34" s="1532"/>
      <c r="J34" s="1532"/>
      <c r="K34" s="279"/>
      <c r="L34" s="279"/>
      <c r="M34" s="279"/>
      <c r="N34" s="279"/>
    </row>
    <row r="35" spans="1:14" ht="12" customHeight="1">
      <c r="A35" s="45"/>
      <c r="B35" s="46"/>
      <c r="C35" s="46"/>
      <c r="D35" s="46"/>
      <c r="E35" s="46"/>
      <c r="F35" s="46"/>
      <c r="G35" s="46"/>
      <c r="H35" s="1272"/>
      <c r="I35" s="1272"/>
      <c r="J35" s="1273"/>
      <c r="K35" s="46"/>
      <c r="L35" s="46"/>
      <c r="M35" s="46"/>
      <c r="N35" s="46"/>
    </row>
    <row r="36" spans="1:14" ht="21.75" customHeight="1">
      <c r="A36" s="45"/>
      <c r="B36" s="46"/>
      <c r="C36" s="46"/>
      <c r="D36" s="46"/>
      <c r="E36" s="46"/>
      <c r="F36" s="46"/>
      <c r="G36" s="46"/>
      <c r="H36" s="1272"/>
      <c r="I36" s="1272"/>
      <c r="J36" s="1273"/>
      <c r="K36" s="46"/>
      <c r="L36" s="46"/>
      <c r="M36" s="46"/>
      <c r="N36" s="46"/>
    </row>
    <row r="37" spans="1:14" ht="21.75" customHeight="1">
      <c r="A37" s="225"/>
      <c r="B37" s="311" t="s">
        <v>783</v>
      </c>
      <c r="C37" s="311"/>
      <c r="D37" s="48"/>
      <c r="E37" s="48"/>
      <c r="F37" s="48"/>
      <c r="G37" s="312"/>
      <c r="H37" s="1272"/>
      <c r="I37" s="1272"/>
      <c r="J37" s="1424" t="s">
        <v>806</v>
      </c>
      <c r="K37" s="49"/>
      <c r="N37" s="46"/>
    </row>
    <row r="38" spans="1:14" ht="15.75" customHeight="1">
      <c r="A38" s="8"/>
      <c r="B38" s="8" t="s">
        <v>780</v>
      </c>
      <c r="C38" s="49"/>
      <c r="D38" s="49"/>
      <c r="E38" s="49"/>
      <c r="F38" s="49"/>
      <c r="G38" s="49"/>
      <c r="H38" s="1272"/>
      <c r="I38" s="1272"/>
      <c r="J38" s="1424" t="s">
        <v>781</v>
      </c>
      <c r="K38" s="49"/>
      <c r="N38" s="46"/>
    </row>
    <row r="39" spans="1:14" ht="21.75" customHeight="1">
      <c r="A39" s="8"/>
      <c r="B39" s="8" t="s">
        <v>782</v>
      </c>
      <c r="C39" s="49"/>
      <c r="D39" s="49"/>
      <c r="E39" s="49"/>
      <c r="F39" s="49"/>
      <c r="G39" s="49"/>
      <c r="H39" s="1272"/>
      <c r="I39" s="1272"/>
      <c r="J39" s="2439"/>
      <c r="K39" s="2439"/>
      <c r="L39" s="2439"/>
      <c r="M39" s="2439"/>
      <c r="N39" s="2439"/>
    </row>
    <row r="40" spans="2:14" ht="21.75" customHeight="1">
      <c r="B40" s="66"/>
      <c r="C40" s="47"/>
      <c r="D40" s="47"/>
      <c r="E40" s="48"/>
      <c r="F40" s="48"/>
      <c r="G40" s="49"/>
      <c r="H40" s="1276"/>
      <c r="I40" s="1277" t="s">
        <v>112</v>
      </c>
      <c r="J40" s="1273"/>
      <c r="K40" s="46"/>
      <c r="L40" s="46"/>
      <c r="M40" s="46"/>
      <c r="N40" s="46"/>
    </row>
    <row r="41" spans="2:11" ht="21.75" customHeight="1">
      <c r="B41" s="8"/>
      <c r="C41" s="49"/>
      <c r="D41" s="49"/>
      <c r="E41" s="49"/>
      <c r="F41" s="49"/>
      <c r="G41" s="49"/>
      <c r="H41" s="1279"/>
      <c r="I41" s="1279"/>
      <c r="J41" s="1424"/>
      <c r="K41" s="49"/>
    </row>
    <row r="42" spans="2:12" ht="21.75" customHeight="1">
      <c r="B42" s="8"/>
      <c r="C42" s="49"/>
      <c r="D42" s="49"/>
      <c r="E42" s="49"/>
      <c r="F42" s="49"/>
      <c r="G42" s="49"/>
      <c r="H42" s="1279"/>
      <c r="I42" s="1279"/>
      <c r="J42" s="1279"/>
      <c r="K42" s="49"/>
      <c r="L42" s="60"/>
    </row>
    <row r="43" spans="10:14" ht="21.75" customHeight="1">
      <c r="J43" s="1279"/>
      <c r="K43" s="49"/>
      <c r="L43" s="60"/>
      <c r="M43" s="49"/>
      <c r="N43" s="49"/>
    </row>
    <row r="45" spans="2:9" ht="21.75" customHeight="1">
      <c r="B45" s="51"/>
      <c r="C45" s="4"/>
      <c r="D45" s="4"/>
      <c r="E45" s="51"/>
      <c r="F45" s="12"/>
      <c r="G45" s="51"/>
      <c r="H45" s="1425"/>
      <c r="I45" s="1425"/>
    </row>
    <row r="46" spans="5:14" ht="21.75" customHeight="1">
      <c r="E46"/>
      <c r="J46" s="1426"/>
      <c r="K46" s="51"/>
      <c r="L46" s="51"/>
      <c r="M46" s="51"/>
      <c r="N46" s="51"/>
    </row>
    <row r="47" ht="21.75" customHeight="1">
      <c r="E47"/>
    </row>
  </sheetData>
  <sheetProtection/>
  <mergeCells count="7">
    <mergeCell ref="E11:G11"/>
    <mergeCell ref="B11:D11"/>
    <mergeCell ref="J39:N39"/>
    <mergeCell ref="M26:N26"/>
    <mergeCell ref="M28:N28"/>
    <mergeCell ref="K11:L11"/>
    <mergeCell ref="H11:J11"/>
  </mergeCells>
  <printOptions horizontalCentered="1" verticalCentered="1"/>
  <pageMargins left="0.2362204724409449" right="0.75" top="1" bottom="1" header="0" footer="0"/>
  <pageSetup horizontalDpi="600" verticalDpi="600" orientation="landscape" paperSize="14" scale="63" r:id="rId1"/>
  <rowBreaks count="1" manualBreakCount="1">
    <brk id="39" max="1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20">
      <selection activeCell="B26" sqref="B26"/>
    </sheetView>
  </sheetViews>
  <sheetFormatPr defaultColWidth="11.421875" defaultRowHeight="20.25" customHeight="1"/>
  <cols>
    <col min="1" max="1" width="2.140625" style="8" customWidth="1"/>
    <col min="2" max="2" width="14.8515625" style="8" customWidth="1"/>
    <col min="3" max="3" width="11.28125" style="8" customWidth="1"/>
    <col min="4" max="4" width="12.421875" style="8" customWidth="1"/>
    <col min="5" max="5" width="12.8515625" style="8" customWidth="1"/>
    <col min="6" max="6" width="12.8515625" style="50" customWidth="1"/>
    <col min="7" max="7" width="14.421875" style="8" customWidth="1"/>
    <col min="8" max="8" width="14.28125" style="8" customWidth="1"/>
    <col min="9" max="9" width="11.8515625" style="1476" customWidth="1"/>
    <col min="10" max="10" width="14.28125" style="1476" customWidth="1"/>
    <col min="11" max="11" width="17.421875" style="1534" customWidth="1"/>
    <col min="12" max="12" width="12.00390625" style="8" customWidth="1"/>
    <col min="13" max="13" width="12.28125" style="8" customWidth="1"/>
    <col min="14" max="14" width="9.140625" style="8" customWidth="1"/>
    <col min="15" max="15" width="9.421875" style="8" customWidth="1"/>
    <col min="16" max="16384" width="11.421875" style="8" customWidth="1"/>
  </cols>
  <sheetData>
    <row r="1" spans="2:15" ht="20.25" customHeight="1">
      <c r="B1" s="9" t="s">
        <v>86</v>
      </c>
      <c r="C1" s="76"/>
      <c r="D1" s="9"/>
      <c r="E1" s="9"/>
      <c r="F1" s="9"/>
      <c r="G1" s="9"/>
      <c r="H1" s="9"/>
      <c r="I1" s="1477"/>
      <c r="J1" s="1477"/>
      <c r="K1" s="1477"/>
      <c r="L1" s="9"/>
      <c r="M1" s="9"/>
      <c r="N1" s="9"/>
      <c r="O1" s="9"/>
    </row>
    <row r="2" spans="2:15" ht="20.25" customHeight="1">
      <c r="B2" s="9" t="s">
        <v>87</v>
      </c>
      <c r="C2" s="76"/>
      <c r="D2" s="9"/>
      <c r="E2" s="9"/>
      <c r="F2" s="9"/>
      <c r="G2" s="9"/>
      <c r="H2" s="9"/>
      <c r="I2" s="1477"/>
      <c r="J2" s="1477"/>
      <c r="K2" s="1477"/>
      <c r="L2" s="9"/>
      <c r="M2" s="9"/>
      <c r="N2" s="9"/>
      <c r="O2" s="9"/>
    </row>
    <row r="3" spans="2:15" ht="20.25" customHeight="1">
      <c r="B3" s="9" t="s">
        <v>88</v>
      </c>
      <c r="C3" s="76"/>
      <c r="D3" s="9"/>
      <c r="E3" s="9"/>
      <c r="F3" s="9"/>
      <c r="G3" s="9"/>
      <c r="H3" s="9"/>
      <c r="I3" s="1477"/>
      <c r="J3" s="1477"/>
      <c r="K3" s="1477"/>
      <c r="L3" s="9"/>
      <c r="M3" s="9"/>
      <c r="N3" s="9"/>
      <c r="O3" s="9"/>
    </row>
    <row r="4" spans="3:15" ht="20.25" customHeight="1">
      <c r="C4" s="9"/>
      <c r="D4" s="9"/>
      <c r="E4" s="9"/>
      <c r="F4" s="9"/>
      <c r="G4" s="9"/>
      <c r="H4" s="9"/>
      <c r="I4" s="1477"/>
      <c r="J4" s="1477"/>
      <c r="K4" s="1478"/>
      <c r="L4" s="9"/>
      <c r="M4" s="9"/>
      <c r="N4" s="9"/>
      <c r="O4" s="9"/>
    </row>
    <row r="5" ht="20.25" customHeight="1">
      <c r="F5" s="8"/>
    </row>
    <row r="6" spans="6:11" ht="20.25" customHeight="1">
      <c r="F6" s="8"/>
      <c r="J6" s="1535" t="s">
        <v>196</v>
      </c>
      <c r="K6" s="1536" t="s">
        <v>225</v>
      </c>
    </row>
    <row r="7" spans="5:14" ht="20.25" customHeight="1">
      <c r="E7" s="692"/>
      <c r="F7" s="692"/>
      <c r="G7" s="692"/>
      <c r="L7" s="478" t="s">
        <v>90</v>
      </c>
      <c r="M7" s="50" t="s">
        <v>779</v>
      </c>
      <c r="N7" s="50" t="s">
        <v>778</v>
      </c>
    </row>
    <row r="8" spans="6:13" ht="20.25" customHeight="1">
      <c r="F8" s="8"/>
      <c r="L8" s="478" t="s">
        <v>91</v>
      </c>
      <c r="M8" s="50" t="s">
        <v>226</v>
      </c>
    </row>
    <row r="9" spans="3:15" ht="20.25" customHeight="1" thickBot="1">
      <c r="C9" s="9"/>
      <c r="D9" s="11"/>
      <c r="E9" s="11"/>
      <c r="F9" s="9"/>
      <c r="G9" s="9"/>
      <c r="H9" s="9"/>
      <c r="I9" s="1477"/>
      <c r="J9" s="1477"/>
      <c r="K9" s="1478"/>
      <c r="L9" s="9"/>
      <c r="M9" s="9"/>
      <c r="N9" s="9"/>
      <c r="O9" s="9"/>
    </row>
    <row r="10" spans="2:15" ht="20.25" customHeight="1">
      <c r="B10" s="2445" t="s">
        <v>92</v>
      </c>
      <c r="C10" s="2447" t="s">
        <v>93</v>
      </c>
      <c r="D10" s="2447"/>
      <c r="E10" s="2447"/>
      <c r="F10" s="2448" t="s">
        <v>94</v>
      </c>
      <c r="G10" s="2448"/>
      <c r="H10" s="2448"/>
      <c r="I10" s="2449" t="s">
        <v>175</v>
      </c>
      <c r="J10" s="2449"/>
      <c r="K10" s="2449"/>
      <c r="L10" s="2442" t="s">
        <v>96</v>
      </c>
      <c r="M10" s="2442"/>
      <c r="N10" s="1651" t="s">
        <v>97</v>
      </c>
      <c r="O10" s="999"/>
    </row>
    <row r="11" spans="2:15" ht="20.25" customHeight="1">
      <c r="B11" s="2446"/>
      <c r="C11" s="664" t="s">
        <v>98</v>
      </c>
      <c r="D11" s="664" t="s">
        <v>99</v>
      </c>
      <c r="E11" s="664" t="s">
        <v>100</v>
      </c>
      <c r="F11" s="664" t="s">
        <v>98</v>
      </c>
      <c r="G11" s="664" t="s">
        <v>99</v>
      </c>
      <c r="H11" s="664" t="s">
        <v>100</v>
      </c>
      <c r="I11" s="1647" t="s">
        <v>98</v>
      </c>
      <c r="J11" s="1647" t="s">
        <v>99</v>
      </c>
      <c r="K11" s="1647" t="s">
        <v>100</v>
      </c>
      <c r="L11" s="664" t="s">
        <v>98</v>
      </c>
      <c r="M11" s="664" t="s">
        <v>99</v>
      </c>
      <c r="N11" s="664" t="s">
        <v>101</v>
      </c>
      <c r="O11" s="665" t="s">
        <v>102</v>
      </c>
    </row>
    <row r="12" spans="2:15" s="91" customFormat="1" ht="20.25" customHeight="1">
      <c r="B12" s="389" t="s">
        <v>103</v>
      </c>
      <c r="C12" s="86">
        <v>0</v>
      </c>
      <c r="D12" s="86">
        <v>0</v>
      </c>
      <c r="E12" s="86">
        <f aca="true" t="shared" si="0" ref="E12:E29">C12+D12</f>
        <v>0</v>
      </c>
      <c r="F12" s="86">
        <v>0</v>
      </c>
      <c r="G12" s="86">
        <v>0</v>
      </c>
      <c r="H12" s="86">
        <f>+F12+G12</f>
        <v>0</v>
      </c>
      <c r="I12" s="1537">
        <f>C12-F12</f>
        <v>0</v>
      </c>
      <c r="J12" s="1537">
        <f aca="true" t="shared" si="1" ref="I12:J18">D12-G12</f>
        <v>0</v>
      </c>
      <c r="K12" s="1540">
        <f aca="true" t="shared" si="2" ref="K12:K17">I12+J12</f>
        <v>0</v>
      </c>
      <c r="L12" s="88"/>
      <c r="M12" s="88"/>
      <c r="N12" s="92"/>
      <c r="O12" s="94"/>
    </row>
    <row r="13" spans="2:15" s="91" customFormat="1" ht="20.25" customHeight="1">
      <c r="B13" s="389" t="s">
        <v>104</v>
      </c>
      <c r="C13" s="86">
        <v>0</v>
      </c>
      <c r="D13" s="86">
        <v>0</v>
      </c>
      <c r="E13" s="86">
        <f t="shared" si="0"/>
        <v>0</v>
      </c>
      <c r="F13" s="86">
        <v>0</v>
      </c>
      <c r="G13" s="86">
        <v>0</v>
      </c>
      <c r="H13" s="86">
        <f aca="true" t="shared" si="3" ref="H13:H29">F13+G13</f>
        <v>0</v>
      </c>
      <c r="I13" s="1537">
        <f t="shared" si="1"/>
        <v>0</v>
      </c>
      <c r="J13" s="1537">
        <f t="shared" si="1"/>
        <v>0</v>
      </c>
      <c r="K13" s="1540">
        <f t="shared" si="2"/>
        <v>0</v>
      </c>
      <c r="L13" s="88"/>
      <c r="M13" s="88"/>
      <c r="N13" s="92"/>
      <c r="O13" s="94"/>
    </row>
    <row r="14" spans="2:15" s="91" customFormat="1" ht="20.25" customHeight="1">
      <c r="B14" s="389" t="s">
        <v>105</v>
      </c>
      <c r="C14" s="86">
        <v>0</v>
      </c>
      <c r="D14" s="86">
        <v>451000</v>
      </c>
      <c r="E14" s="86">
        <f t="shared" si="0"/>
        <v>451000</v>
      </c>
      <c r="F14" s="86">
        <v>0</v>
      </c>
      <c r="G14" s="86">
        <v>68420</v>
      </c>
      <c r="H14" s="86">
        <f t="shared" si="3"/>
        <v>68420</v>
      </c>
      <c r="I14" s="1537">
        <f t="shared" si="1"/>
        <v>0</v>
      </c>
      <c r="J14" s="1537">
        <f t="shared" si="1"/>
        <v>382580</v>
      </c>
      <c r="K14" s="1540">
        <f t="shared" si="2"/>
        <v>382580</v>
      </c>
      <c r="L14" s="88">
        <v>43296</v>
      </c>
      <c r="M14" s="88"/>
      <c r="N14" s="92" t="s">
        <v>228</v>
      </c>
      <c r="O14" s="94">
        <v>38635</v>
      </c>
    </row>
    <row r="15" spans="2:15" s="91" customFormat="1" ht="20.25" customHeight="1">
      <c r="B15" s="389">
        <v>1.998</v>
      </c>
      <c r="C15" s="86">
        <v>0</v>
      </c>
      <c r="D15" s="86">
        <v>0</v>
      </c>
      <c r="E15" s="86">
        <f t="shared" si="0"/>
        <v>0</v>
      </c>
      <c r="F15" s="86">
        <v>0</v>
      </c>
      <c r="G15" s="86">
        <v>0</v>
      </c>
      <c r="H15" s="86">
        <f>+F15+G15</f>
        <v>0</v>
      </c>
      <c r="I15" s="1537">
        <f>C15-F15</f>
        <v>0</v>
      </c>
      <c r="J15" s="1537">
        <f>D15-G15</f>
        <v>0</v>
      </c>
      <c r="K15" s="1540">
        <f>I15+J15</f>
        <v>0</v>
      </c>
      <c r="L15" s="88">
        <v>5979954</v>
      </c>
      <c r="M15" s="88"/>
      <c r="N15" s="92" t="s">
        <v>229</v>
      </c>
      <c r="O15" s="94">
        <v>38635</v>
      </c>
    </row>
    <row r="16" spans="2:15" s="91" customFormat="1" ht="20.25" customHeight="1">
      <c r="B16" s="389">
        <v>1.999</v>
      </c>
      <c r="C16" s="86">
        <v>729000</v>
      </c>
      <c r="D16" s="86">
        <v>0</v>
      </c>
      <c r="E16" s="86">
        <f t="shared" si="0"/>
        <v>729000</v>
      </c>
      <c r="F16" s="86">
        <v>729000</v>
      </c>
      <c r="G16" s="86">
        <v>0</v>
      </c>
      <c r="H16" s="86">
        <f>+F16+G16</f>
        <v>729000</v>
      </c>
      <c r="I16" s="1537">
        <f t="shared" si="1"/>
        <v>0</v>
      </c>
      <c r="J16" s="1537">
        <f>D16-G16</f>
        <v>0</v>
      </c>
      <c r="K16" s="1540">
        <f>I16+J16</f>
        <v>0</v>
      </c>
      <c r="L16" s="88">
        <v>232092</v>
      </c>
      <c r="M16" s="88"/>
      <c r="N16" s="92" t="s">
        <v>230</v>
      </c>
      <c r="O16" s="94">
        <v>38635</v>
      </c>
    </row>
    <row r="17" spans="2:15" ht="20.25" customHeight="1">
      <c r="B17" s="1652" t="s">
        <v>106</v>
      </c>
      <c r="C17" s="86">
        <v>729000</v>
      </c>
      <c r="D17" s="86">
        <v>1172000</v>
      </c>
      <c r="E17" s="86">
        <f t="shared" si="0"/>
        <v>1901000</v>
      </c>
      <c r="F17" s="86">
        <v>116564</v>
      </c>
      <c r="G17" s="86">
        <v>215330</v>
      </c>
      <c r="H17" s="86">
        <f t="shared" si="3"/>
        <v>331894</v>
      </c>
      <c r="I17" s="1537">
        <f t="shared" si="1"/>
        <v>612436</v>
      </c>
      <c r="J17" s="1537">
        <f t="shared" si="1"/>
        <v>956670</v>
      </c>
      <c r="K17" s="1540">
        <f t="shared" si="2"/>
        <v>1569106</v>
      </c>
      <c r="L17" s="88"/>
      <c r="M17" s="88"/>
      <c r="N17" s="92" t="s">
        <v>1066</v>
      </c>
      <c r="O17" s="94">
        <v>40967</v>
      </c>
    </row>
    <row r="18" spans="2:15" ht="20.25" customHeight="1">
      <c r="B18" s="1652" t="s">
        <v>107</v>
      </c>
      <c r="C18" s="86">
        <v>13237000</v>
      </c>
      <c r="D18" s="86">
        <v>6847000</v>
      </c>
      <c r="E18" s="86">
        <f t="shared" si="0"/>
        <v>20084000</v>
      </c>
      <c r="F18" s="86">
        <v>2059097</v>
      </c>
      <c r="G18" s="86">
        <v>1660347</v>
      </c>
      <c r="H18" s="86">
        <f t="shared" si="3"/>
        <v>3719444</v>
      </c>
      <c r="I18" s="1537">
        <f t="shared" si="1"/>
        <v>11177903</v>
      </c>
      <c r="J18" s="1537">
        <f t="shared" si="1"/>
        <v>5186653</v>
      </c>
      <c r="K18" s="1540">
        <f>I18+J18</f>
        <v>16364556</v>
      </c>
      <c r="L18" s="88"/>
      <c r="M18" s="88"/>
      <c r="N18" s="92" t="s">
        <v>1067</v>
      </c>
      <c r="O18" s="94">
        <v>40967</v>
      </c>
    </row>
    <row r="19" spans="2:15" ht="20.25" customHeight="1">
      <c r="B19" s="387" t="s">
        <v>972</v>
      </c>
      <c r="C19" s="506">
        <f>SUM(C12:C18)</f>
        <v>14695000</v>
      </c>
      <c r="D19" s="506">
        <f aca="true" t="shared" si="4" ref="D19:K19">SUM(D12:D18)</f>
        <v>8470000</v>
      </c>
      <c r="E19" s="506">
        <f t="shared" si="4"/>
        <v>23165000</v>
      </c>
      <c r="F19" s="506">
        <f t="shared" si="4"/>
        <v>2904661</v>
      </c>
      <c r="G19" s="506">
        <f t="shared" si="4"/>
        <v>1944097</v>
      </c>
      <c r="H19" s="506">
        <f t="shared" si="4"/>
        <v>4848758</v>
      </c>
      <c r="I19" s="1648">
        <f t="shared" si="4"/>
        <v>11790339</v>
      </c>
      <c r="J19" s="1648">
        <f t="shared" si="4"/>
        <v>6525903</v>
      </c>
      <c r="K19" s="1649">
        <f t="shared" si="4"/>
        <v>18316242</v>
      </c>
      <c r="L19" s="506">
        <f>SUM(L12:L18)</f>
        <v>6255342</v>
      </c>
      <c r="M19" s="506">
        <f>SUM(M12:M18)</f>
        <v>0</v>
      </c>
      <c r="N19" s="1664"/>
      <c r="O19" s="1665"/>
    </row>
    <row r="20" spans="2:15" ht="20.25" customHeight="1">
      <c r="B20" s="1652" t="s">
        <v>109</v>
      </c>
      <c r="C20" s="86">
        <v>13122000</v>
      </c>
      <c r="D20" s="86">
        <v>11487000</v>
      </c>
      <c r="E20" s="86">
        <f t="shared" si="0"/>
        <v>24609000</v>
      </c>
      <c r="F20" s="86">
        <v>10786528</v>
      </c>
      <c r="G20" s="86">
        <v>9324552</v>
      </c>
      <c r="H20" s="86">
        <f t="shared" si="3"/>
        <v>20111080</v>
      </c>
      <c r="I20" s="1537">
        <f aca="true" t="shared" si="5" ref="I20:J29">C20-F20</f>
        <v>2335472</v>
      </c>
      <c r="J20" s="1537">
        <f>D20-G20</f>
        <v>2162448</v>
      </c>
      <c r="K20" s="1540">
        <f>I20+J20</f>
        <v>4497920</v>
      </c>
      <c r="L20" s="88"/>
      <c r="M20" s="88"/>
      <c r="N20" s="92" t="s">
        <v>1068</v>
      </c>
      <c r="O20" s="94">
        <v>40967</v>
      </c>
    </row>
    <row r="21" spans="2:15" ht="20.25" customHeight="1">
      <c r="B21" s="1652" t="s">
        <v>110</v>
      </c>
      <c r="C21" s="86">
        <v>17133000</v>
      </c>
      <c r="D21" s="86">
        <v>14175000</v>
      </c>
      <c r="E21" s="86">
        <f t="shared" si="0"/>
        <v>31308000</v>
      </c>
      <c r="F21" s="86">
        <v>19468472</v>
      </c>
      <c r="G21" s="86">
        <v>10336456</v>
      </c>
      <c r="H21" s="86">
        <f t="shared" si="3"/>
        <v>29804928</v>
      </c>
      <c r="I21" s="1540">
        <f t="shared" si="5"/>
        <v>-2335472</v>
      </c>
      <c r="J21" s="1537">
        <f t="shared" si="5"/>
        <v>3838544</v>
      </c>
      <c r="K21" s="1540">
        <f aca="true" t="shared" si="6" ref="K21:K29">I21+J21</f>
        <v>1503072</v>
      </c>
      <c r="L21" s="88">
        <v>180471</v>
      </c>
      <c r="M21" s="88"/>
      <c r="N21" s="92" t="s">
        <v>1069</v>
      </c>
      <c r="O21" s="94">
        <v>40967</v>
      </c>
    </row>
    <row r="22" spans="2:15" ht="20.25" customHeight="1">
      <c r="B22" s="1652" t="s">
        <v>140</v>
      </c>
      <c r="C22" s="86">
        <v>3347000</v>
      </c>
      <c r="D22" s="86">
        <v>10334000</v>
      </c>
      <c r="E22" s="86">
        <f t="shared" si="0"/>
        <v>13681000</v>
      </c>
      <c r="F22" s="86">
        <v>3347000</v>
      </c>
      <c r="G22" s="86">
        <v>9227588</v>
      </c>
      <c r="H22" s="86">
        <f t="shared" si="3"/>
        <v>12574588</v>
      </c>
      <c r="I22" s="1540">
        <f t="shared" si="5"/>
        <v>0</v>
      </c>
      <c r="J22" s="1537">
        <f t="shared" si="5"/>
        <v>1106412</v>
      </c>
      <c r="K22" s="1540">
        <f t="shared" si="6"/>
        <v>1106412</v>
      </c>
      <c r="L22" s="88">
        <v>19338963</v>
      </c>
      <c r="M22" s="88"/>
      <c r="N22" s="92" t="s">
        <v>1070</v>
      </c>
      <c r="O22" s="94">
        <v>40967</v>
      </c>
    </row>
    <row r="23" spans="2:15" ht="20.25" customHeight="1">
      <c r="B23" s="1652" t="s">
        <v>141</v>
      </c>
      <c r="C23" s="86">
        <v>26360000</v>
      </c>
      <c r="D23" s="86">
        <v>11636000</v>
      </c>
      <c r="E23" s="86">
        <f t="shared" si="0"/>
        <v>37996000</v>
      </c>
      <c r="F23" s="86">
        <v>23371471</v>
      </c>
      <c r="G23" s="86">
        <v>8375012</v>
      </c>
      <c r="H23" s="86">
        <f t="shared" si="3"/>
        <v>31746483</v>
      </c>
      <c r="I23" s="1540">
        <f t="shared" si="5"/>
        <v>2988529</v>
      </c>
      <c r="J23" s="1537">
        <f t="shared" si="5"/>
        <v>3260988</v>
      </c>
      <c r="K23" s="1540">
        <f t="shared" si="6"/>
        <v>6249517</v>
      </c>
      <c r="L23" s="88"/>
      <c r="M23" s="88"/>
      <c r="N23" s="92" t="s">
        <v>1071</v>
      </c>
      <c r="O23" s="94">
        <v>40967</v>
      </c>
    </row>
    <row r="24" spans="2:15" ht="20.25" customHeight="1">
      <c r="B24" s="1652" t="s">
        <v>348</v>
      </c>
      <c r="C24" s="86">
        <v>10867741</v>
      </c>
      <c r="D24" s="86">
        <v>6947096</v>
      </c>
      <c r="E24" s="86">
        <f t="shared" si="0"/>
        <v>17814837</v>
      </c>
      <c r="F24" s="86">
        <v>11183327</v>
      </c>
      <c r="G24" s="86">
        <v>4097976</v>
      </c>
      <c r="H24" s="86">
        <f t="shared" si="3"/>
        <v>15281303</v>
      </c>
      <c r="I24" s="1540">
        <f t="shared" si="5"/>
        <v>-315586</v>
      </c>
      <c r="J24" s="1537">
        <f t="shared" si="5"/>
        <v>2849120</v>
      </c>
      <c r="K24" s="1540">
        <f t="shared" si="6"/>
        <v>2533534</v>
      </c>
      <c r="L24" s="88">
        <v>7014438</v>
      </c>
      <c r="M24" s="88"/>
      <c r="N24" s="92" t="s">
        <v>1072</v>
      </c>
      <c r="O24" s="94">
        <v>40967</v>
      </c>
    </row>
    <row r="25" spans="2:15" ht="20.25" customHeight="1" thickBot="1">
      <c r="B25" s="1654" t="s">
        <v>356</v>
      </c>
      <c r="C25" s="215">
        <v>15362877</v>
      </c>
      <c r="D25" s="215">
        <v>7097345</v>
      </c>
      <c r="E25" s="215">
        <f t="shared" si="0"/>
        <v>22460222</v>
      </c>
      <c r="F25" s="215">
        <v>16879619</v>
      </c>
      <c r="G25" s="215">
        <v>4024434</v>
      </c>
      <c r="H25" s="215">
        <f t="shared" si="3"/>
        <v>20904053</v>
      </c>
      <c r="I25" s="1655">
        <f t="shared" si="5"/>
        <v>-1516742</v>
      </c>
      <c r="J25" s="1538">
        <f t="shared" si="5"/>
        <v>3072911</v>
      </c>
      <c r="K25" s="1655">
        <f t="shared" si="6"/>
        <v>1556169</v>
      </c>
      <c r="L25" s="1656"/>
      <c r="M25" s="1656"/>
      <c r="N25" s="1657" t="s">
        <v>1073</v>
      </c>
      <c r="O25" s="676">
        <v>40967</v>
      </c>
    </row>
    <row r="26" spans="2:15" s="50" customFormat="1" ht="30" customHeight="1" thickBot="1">
      <c r="B26" s="1666" t="s">
        <v>1080</v>
      </c>
      <c r="C26" s="1661">
        <f>SUM(C20:C25)</f>
        <v>86192618</v>
      </c>
      <c r="D26" s="1661">
        <f aca="true" t="shared" si="7" ref="D26:L26">SUM(D20:D25)</f>
        <v>61676441</v>
      </c>
      <c r="E26" s="1661">
        <f t="shared" si="7"/>
        <v>147869059</v>
      </c>
      <c r="F26" s="1661">
        <f t="shared" si="7"/>
        <v>85036417</v>
      </c>
      <c r="G26" s="1661">
        <f t="shared" si="7"/>
        <v>45386018</v>
      </c>
      <c r="H26" s="1661">
        <f t="shared" si="7"/>
        <v>130422435</v>
      </c>
      <c r="I26" s="1661">
        <f t="shared" si="7"/>
        <v>1156201</v>
      </c>
      <c r="J26" s="1661">
        <f t="shared" si="7"/>
        <v>16290423</v>
      </c>
      <c r="K26" s="1661">
        <f t="shared" si="7"/>
        <v>17446624</v>
      </c>
      <c r="L26" s="1661">
        <f t="shared" si="7"/>
        <v>26533872</v>
      </c>
      <c r="M26" s="1661">
        <f>SUM(M20:M25)</f>
        <v>0</v>
      </c>
      <c r="N26" s="1662"/>
      <c r="O26" s="1663"/>
    </row>
    <row r="27" spans="2:15" ht="20.25" customHeight="1">
      <c r="B27" s="1658" t="s">
        <v>357</v>
      </c>
      <c r="C27" s="678">
        <v>13166827</v>
      </c>
      <c r="D27" s="678">
        <v>3144777</v>
      </c>
      <c r="E27" s="678">
        <f t="shared" si="0"/>
        <v>16311604</v>
      </c>
      <c r="F27" s="678">
        <v>11356148</v>
      </c>
      <c r="G27" s="678">
        <v>3369361</v>
      </c>
      <c r="H27" s="678">
        <f t="shared" si="3"/>
        <v>14725509</v>
      </c>
      <c r="I27" s="1659">
        <f t="shared" si="5"/>
        <v>1810679</v>
      </c>
      <c r="J27" s="1539">
        <f t="shared" si="5"/>
        <v>-224584</v>
      </c>
      <c r="K27" s="1659">
        <f t="shared" si="6"/>
        <v>1586095</v>
      </c>
      <c r="L27" s="1660"/>
      <c r="M27" s="1660">
        <v>0</v>
      </c>
      <c r="N27" s="2443" t="s">
        <v>930</v>
      </c>
      <c r="O27" s="2444"/>
    </row>
    <row r="28" spans="2:15" ht="20.25" customHeight="1">
      <c r="B28" s="1646" t="s">
        <v>384</v>
      </c>
      <c r="C28" s="86">
        <v>6778828</v>
      </c>
      <c r="D28" s="86">
        <v>0</v>
      </c>
      <c r="E28" s="86">
        <f t="shared" si="0"/>
        <v>6778828</v>
      </c>
      <c r="F28" s="86">
        <v>6637320</v>
      </c>
      <c r="G28" s="86">
        <v>0</v>
      </c>
      <c r="H28" s="86">
        <f t="shared" si="3"/>
        <v>6637320</v>
      </c>
      <c r="I28" s="1540">
        <f t="shared" si="5"/>
        <v>141508</v>
      </c>
      <c r="J28" s="1537">
        <f t="shared" si="5"/>
        <v>0</v>
      </c>
      <c r="K28" s="1540">
        <f t="shared" si="6"/>
        <v>141508</v>
      </c>
      <c r="L28" s="88"/>
      <c r="M28" s="88"/>
      <c r="N28" s="2172" t="s">
        <v>931</v>
      </c>
      <c r="O28" s="2415"/>
    </row>
    <row r="29" spans="2:15" ht="20.25" customHeight="1">
      <c r="B29" s="1646" t="s">
        <v>606</v>
      </c>
      <c r="C29" s="86">
        <v>11057039</v>
      </c>
      <c r="D29" s="86">
        <v>0</v>
      </c>
      <c r="E29" s="86">
        <f t="shared" si="0"/>
        <v>11057039</v>
      </c>
      <c r="F29" s="86">
        <v>8428800</v>
      </c>
      <c r="G29" s="86">
        <v>0</v>
      </c>
      <c r="H29" s="86">
        <f t="shared" si="3"/>
        <v>8428800</v>
      </c>
      <c r="I29" s="1540">
        <f t="shared" si="5"/>
        <v>2628239</v>
      </c>
      <c r="J29" s="1537">
        <f t="shared" si="5"/>
        <v>0</v>
      </c>
      <c r="K29" s="1540">
        <f t="shared" si="6"/>
        <v>2628239</v>
      </c>
      <c r="L29" s="88"/>
      <c r="M29" s="88"/>
      <c r="N29" s="2172" t="s">
        <v>929</v>
      </c>
      <c r="O29" s="2415"/>
    </row>
    <row r="30" spans="2:15" ht="20.25" customHeight="1">
      <c r="B30" s="387" t="s">
        <v>108</v>
      </c>
      <c r="C30" s="506">
        <f>SUM(C27:C29)</f>
        <v>31002694</v>
      </c>
      <c r="D30" s="506">
        <f aca="true" t="shared" si="8" ref="D30:K30">SUM(D27:D29)</f>
        <v>3144777</v>
      </c>
      <c r="E30" s="506">
        <f t="shared" si="8"/>
        <v>34147471</v>
      </c>
      <c r="F30" s="506">
        <f t="shared" si="8"/>
        <v>26422268</v>
      </c>
      <c r="G30" s="506">
        <f t="shared" si="8"/>
        <v>3369361</v>
      </c>
      <c r="H30" s="506">
        <f t="shared" si="8"/>
        <v>29791629</v>
      </c>
      <c r="I30" s="506">
        <f t="shared" si="8"/>
        <v>4580426</v>
      </c>
      <c r="J30" s="506">
        <f t="shared" si="8"/>
        <v>-224584</v>
      </c>
      <c r="K30" s="506">
        <f t="shared" si="8"/>
        <v>4355842</v>
      </c>
      <c r="L30" s="1650"/>
      <c r="M30" s="1650"/>
      <c r="N30" s="363"/>
      <c r="O30" s="1645"/>
    </row>
    <row r="31" spans="2:15" ht="20.25" customHeight="1" thickBot="1">
      <c r="B31" s="849" t="s">
        <v>100</v>
      </c>
      <c r="C31" s="1653">
        <f>+C19+C26+C27+C28+C29</f>
        <v>131890312</v>
      </c>
      <c r="D31" s="1653">
        <f aca="true" t="shared" si="9" ref="D31:L31">+D19+D26+D27+D28+D29</f>
        <v>73291218</v>
      </c>
      <c r="E31" s="1653">
        <f t="shared" si="9"/>
        <v>205181530</v>
      </c>
      <c r="F31" s="1653">
        <f t="shared" si="9"/>
        <v>114363346</v>
      </c>
      <c r="G31" s="1653">
        <f t="shared" si="9"/>
        <v>50699476</v>
      </c>
      <c r="H31" s="1653">
        <f t="shared" si="9"/>
        <v>165062822</v>
      </c>
      <c r="I31" s="1653">
        <f t="shared" si="9"/>
        <v>17526966</v>
      </c>
      <c r="J31" s="1653">
        <f t="shared" si="9"/>
        <v>22591742</v>
      </c>
      <c r="K31" s="1653">
        <f t="shared" si="9"/>
        <v>40118708</v>
      </c>
      <c r="L31" s="1653">
        <f t="shared" si="9"/>
        <v>32789214</v>
      </c>
      <c r="M31" s="1653">
        <f>SUM(M19:M29)</f>
        <v>0</v>
      </c>
      <c r="N31" s="1653"/>
      <c r="O31" s="439"/>
    </row>
    <row r="32" spans="2:15" ht="20.25" customHeight="1">
      <c r="B32" s="45"/>
      <c r="C32" s="268"/>
      <c r="D32" s="268"/>
      <c r="E32" s="268"/>
      <c r="F32" s="268"/>
      <c r="G32" s="268"/>
      <c r="H32" s="268"/>
      <c r="I32" s="1541"/>
      <c r="J32" s="1541"/>
      <c r="K32" s="1542"/>
      <c r="L32" s="268"/>
      <c r="M32" s="268"/>
      <c r="N32" s="268"/>
      <c r="O32" s="268"/>
    </row>
    <row r="33" spans="2:15" ht="20.25" customHeight="1">
      <c r="B33" s="45"/>
      <c r="C33" s="268" t="s">
        <v>1079</v>
      </c>
      <c r="D33" s="268"/>
      <c r="E33" s="268"/>
      <c r="F33" s="268"/>
      <c r="G33" s="268"/>
      <c r="H33" s="268"/>
      <c r="I33" s="1541"/>
      <c r="J33" s="1541"/>
      <c r="K33" s="1542"/>
      <c r="L33" s="268"/>
      <c r="M33" s="268"/>
      <c r="N33" s="268"/>
      <c r="O33" s="268"/>
    </row>
    <row r="34" spans="2:15" ht="20.25" customHeight="1">
      <c r="B34" s="45"/>
      <c r="C34" s="268" t="s">
        <v>1074</v>
      </c>
      <c r="D34" s="268"/>
      <c r="E34" s="268"/>
      <c r="F34" s="268"/>
      <c r="G34" s="268"/>
      <c r="H34" s="268"/>
      <c r="I34" s="1541"/>
      <c r="J34" s="1541"/>
      <c r="K34" s="1542"/>
      <c r="L34" s="268"/>
      <c r="M34" s="268"/>
      <c r="N34" s="268"/>
      <c r="O34" s="268"/>
    </row>
    <row r="35" spans="2:15" ht="20.25" customHeight="1">
      <c r="B35" s="45"/>
      <c r="C35" s="268"/>
      <c r="D35" s="268"/>
      <c r="E35" s="268"/>
      <c r="F35" s="268"/>
      <c r="G35" s="268"/>
      <c r="H35" s="268"/>
      <c r="I35" s="1541"/>
      <c r="J35" s="1541"/>
      <c r="K35" s="1542"/>
      <c r="L35" s="268"/>
      <c r="M35" s="268"/>
      <c r="N35" s="268"/>
      <c r="O35" s="268"/>
    </row>
    <row r="36" spans="2:15" ht="20.25" customHeight="1">
      <c r="B36" s="45"/>
      <c r="D36" s="268"/>
      <c r="E36" s="268"/>
      <c r="F36" s="268"/>
      <c r="G36" s="268"/>
      <c r="H36" s="268"/>
      <c r="I36" s="1541"/>
      <c r="J36" s="1541"/>
      <c r="K36" s="1542"/>
      <c r="L36" s="268"/>
      <c r="M36" s="268"/>
      <c r="N36" s="268"/>
      <c r="O36" s="268"/>
    </row>
    <row r="37" spans="3:13" ht="20.25" customHeight="1">
      <c r="C37" s="66" t="s">
        <v>111</v>
      </c>
      <c r="D37" s="47" t="s">
        <v>776</v>
      </c>
      <c r="E37" s="47"/>
      <c r="F37" s="268"/>
      <c r="G37" s="268"/>
      <c r="H37" s="268"/>
      <c r="I37" s="1543"/>
      <c r="J37" s="1543" t="s">
        <v>112</v>
      </c>
      <c r="L37" s="509" t="s">
        <v>806</v>
      </c>
      <c r="M37" s="268"/>
    </row>
    <row r="38" spans="3:15" ht="20.25" customHeight="1">
      <c r="C38" s="8" t="s">
        <v>1081</v>
      </c>
      <c r="D38" s="268"/>
      <c r="E38" s="268"/>
      <c r="F38" s="268"/>
      <c r="G38" s="268"/>
      <c r="H38" s="268"/>
      <c r="I38" s="1541"/>
      <c r="L38" s="478" t="s">
        <v>956</v>
      </c>
      <c r="M38" s="268"/>
      <c r="N38" s="268"/>
      <c r="O38" s="478"/>
    </row>
    <row r="39" spans="3:15" ht="20.25" customHeight="1">
      <c r="C39" s="8" t="s">
        <v>1082</v>
      </c>
      <c r="D39" s="268"/>
      <c r="E39" s="268"/>
      <c r="F39" s="268"/>
      <c r="G39" s="268"/>
      <c r="H39" s="268"/>
      <c r="I39" s="1541"/>
      <c r="J39" s="1541"/>
      <c r="K39" s="1541"/>
      <c r="L39" s="268"/>
      <c r="M39" s="54"/>
      <c r="N39" s="268"/>
      <c r="O39" s="268"/>
    </row>
    <row r="42" spans="3:15" ht="20.25" customHeight="1">
      <c r="C42" s="104"/>
      <c r="D42" s="76"/>
      <c r="E42" s="76"/>
      <c r="F42" s="104"/>
      <c r="G42" s="9"/>
      <c r="H42" s="104"/>
      <c r="I42" s="1544"/>
      <c r="J42" s="1544"/>
      <c r="K42" s="1545"/>
      <c r="L42" s="104"/>
      <c r="M42" s="104"/>
      <c r="N42" s="104"/>
      <c r="O42" s="104"/>
    </row>
    <row r="43" ht="20.25" customHeight="1">
      <c r="F43" s="8"/>
    </row>
    <row r="44" ht="20.25" customHeight="1">
      <c r="F44" s="8"/>
    </row>
  </sheetData>
  <sheetProtection/>
  <mergeCells count="8">
    <mergeCell ref="B10:B11"/>
    <mergeCell ref="C10:E10"/>
    <mergeCell ref="F10:H10"/>
    <mergeCell ref="I10:K10"/>
    <mergeCell ref="L10:M10"/>
    <mergeCell ref="N29:O29"/>
    <mergeCell ref="N27:O27"/>
    <mergeCell ref="N28:O28"/>
  </mergeCells>
  <printOptions horizontalCentered="1" verticalCentered="1"/>
  <pageMargins left="0.2755905511811024" right="0.31496062992125984" top="0.2362204724409449" bottom="0.2362204724409449" header="0" footer="0"/>
  <pageSetup horizontalDpi="600" verticalDpi="600" orientation="landscape" paperSize="14" scale="7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4">
      <selection activeCell="F5" sqref="F5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ht="12.75">
      <c r="E5"/>
    </row>
    <row r="6" spans="5:12" ht="15.75">
      <c r="E6"/>
      <c r="J6" s="5"/>
      <c r="K6" s="5" t="s">
        <v>196</v>
      </c>
      <c r="L6" s="6" t="s">
        <v>472</v>
      </c>
    </row>
    <row r="7" spans="5:12" ht="15.75">
      <c r="E7"/>
      <c r="K7" s="7" t="s">
        <v>90</v>
      </c>
      <c r="L7" s="6" t="s">
        <v>473</v>
      </c>
    </row>
    <row r="8" spans="5:12" ht="15.75">
      <c r="E8"/>
      <c r="K8" s="7" t="s">
        <v>91</v>
      </c>
      <c r="L8" s="6" t="s">
        <v>474</v>
      </c>
    </row>
    <row r="9" spans="2:14" s="8" customFormat="1" ht="18.75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175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 aca="true" t="shared" si="0" ref="D12:D20">B12+C12</f>
        <v>0</v>
      </c>
      <c r="E12" s="27">
        <v>0</v>
      </c>
      <c r="F12" s="27">
        <v>0</v>
      </c>
      <c r="G12" s="27">
        <f>+E12+F12</f>
        <v>0</v>
      </c>
      <c r="H12" s="28">
        <f>B12-E12</f>
        <v>0</v>
      </c>
      <c r="I12" s="28">
        <f aca="true" t="shared" si="1" ref="H12:I18">C12-F12</f>
        <v>0</v>
      </c>
      <c r="J12" s="39">
        <f aca="true" t="shared" si="2" ref="J12:J17">H12+I12</f>
        <v>0</v>
      </c>
      <c r="K12" s="29"/>
      <c r="L12" s="29"/>
      <c r="M12" s="34"/>
      <c r="N12" s="31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3">E13+F13</f>
        <v>0</v>
      </c>
      <c r="H13" s="28">
        <f t="shared" si="1"/>
        <v>0</v>
      </c>
      <c r="I13" s="28">
        <f t="shared" si="1"/>
        <v>0</v>
      </c>
      <c r="J13" s="39">
        <f t="shared" si="2"/>
        <v>0</v>
      </c>
      <c r="K13" s="29"/>
      <c r="L13" s="29"/>
      <c r="M13" s="34"/>
      <c r="N13" s="31"/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>B15-E15</f>
        <v>0</v>
      </c>
      <c r="I15" s="28">
        <f>C15-F15</f>
        <v>0</v>
      </c>
      <c r="J15" s="39">
        <f>H15+I15</f>
        <v>0</v>
      </c>
      <c r="K15" s="29"/>
      <c r="L15" s="29"/>
      <c r="M15" s="30"/>
      <c r="N15" s="31"/>
    </row>
    <row r="16" spans="1:14" s="32" customFormat="1" ht="19.5" customHeight="1">
      <c r="A16" s="33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>C16-F16</f>
        <v>0</v>
      </c>
      <c r="J16" s="39">
        <f>H16+I16</f>
        <v>0</v>
      </c>
      <c r="K16" s="29"/>
      <c r="L16" s="29"/>
      <c r="M16" s="34"/>
      <c r="N16" s="31"/>
    </row>
    <row r="17" spans="1:14" ht="19.5" customHeight="1">
      <c r="A17" s="35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28">
        <f t="shared" si="1"/>
        <v>0</v>
      </c>
      <c r="I17" s="28">
        <f t="shared" si="1"/>
        <v>0</v>
      </c>
      <c r="J17" s="39">
        <f t="shared" si="2"/>
        <v>0</v>
      </c>
      <c r="K17" s="29"/>
      <c r="L17" s="29"/>
      <c r="M17" s="34"/>
      <c r="N17" s="31"/>
    </row>
    <row r="18" spans="1:14" ht="19.5" customHeight="1">
      <c r="A18" s="35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28">
        <f t="shared" si="1"/>
        <v>0</v>
      </c>
      <c r="I18" s="28">
        <f t="shared" si="1"/>
        <v>0</v>
      </c>
      <c r="J18" s="39">
        <f>H18+I18</f>
        <v>0</v>
      </c>
      <c r="K18" s="29"/>
      <c r="L18" s="29"/>
      <c r="M18" s="34"/>
      <c r="N18" s="36"/>
    </row>
    <row r="19" spans="1:14" ht="19.5" customHeight="1">
      <c r="A19" s="37" t="s">
        <v>108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57">
        <f t="shared" si="4"/>
        <v>0</v>
      </c>
      <c r="K19" s="38"/>
      <c r="L19" s="38"/>
      <c r="M19" s="34"/>
      <c r="N19" s="36"/>
    </row>
    <row r="20" spans="1:14" ht="19.5" customHeight="1">
      <c r="A20" s="35" t="s">
        <v>109</v>
      </c>
      <c r="B20" s="27"/>
      <c r="C20" s="27"/>
      <c r="D20" s="27">
        <f t="shared" si="0"/>
        <v>0</v>
      </c>
      <c r="E20" s="27"/>
      <c r="F20" s="27"/>
      <c r="G20" s="27">
        <f t="shared" si="3"/>
        <v>0</v>
      </c>
      <c r="H20" s="28">
        <f aca="true" t="shared" si="5" ref="H20:I23">B20-E20</f>
        <v>0</v>
      </c>
      <c r="I20" s="28">
        <f>C20-F20</f>
        <v>0</v>
      </c>
      <c r="J20" s="39">
        <f>H20+I20</f>
        <v>0</v>
      </c>
      <c r="K20" s="29"/>
      <c r="L20" s="29"/>
      <c r="M20" s="34"/>
      <c r="N20" s="36"/>
    </row>
    <row r="21" spans="1:14" ht="19.5" customHeight="1">
      <c r="A21" s="35" t="s">
        <v>110</v>
      </c>
      <c r="B21" s="27"/>
      <c r="C21" s="27"/>
      <c r="D21" s="27">
        <f>B21+C21</f>
        <v>0</v>
      </c>
      <c r="E21" s="27"/>
      <c r="F21" s="27"/>
      <c r="G21" s="27"/>
      <c r="H21" s="39">
        <f t="shared" si="5"/>
        <v>0</v>
      </c>
      <c r="I21" s="28">
        <f t="shared" si="5"/>
        <v>0</v>
      </c>
      <c r="J21" s="39">
        <f>H21+I21</f>
        <v>0</v>
      </c>
      <c r="K21" s="29"/>
      <c r="L21" s="29"/>
      <c r="M21" s="34"/>
      <c r="N21" s="36"/>
    </row>
    <row r="22" spans="1:14" ht="18.75" customHeight="1">
      <c r="A22" s="65" t="s">
        <v>140</v>
      </c>
      <c r="B22" s="27"/>
      <c r="C22" s="27"/>
      <c r="D22" s="27">
        <f>B22+C22</f>
        <v>0</v>
      </c>
      <c r="E22" s="27"/>
      <c r="F22" s="27"/>
      <c r="G22" s="27">
        <f>E22+F22</f>
        <v>0</v>
      </c>
      <c r="H22" s="39">
        <f>B22-E22</f>
        <v>0</v>
      </c>
      <c r="I22" s="28">
        <f>C22-F22</f>
        <v>0</v>
      </c>
      <c r="J22" s="39">
        <f>H22+I22</f>
        <v>0</v>
      </c>
      <c r="K22" s="29"/>
      <c r="L22" s="29"/>
      <c r="M22" s="34"/>
      <c r="N22" s="36"/>
    </row>
    <row r="23" spans="1:14" ht="19.5" customHeight="1" thickBot="1">
      <c r="A23" s="65" t="s">
        <v>141</v>
      </c>
      <c r="B23" s="27"/>
      <c r="C23" s="27"/>
      <c r="D23" s="27">
        <f>B23+C23</f>
        <v>0</v>
      </c>
      <c r="E23" s="27"/>
      <c r="F23" s="27"/>
      <c r="G23" s="27">
        <f t="shared" si="3"/>
        <v>0</v>
      </c>
      <c r="H23" s="39">
        <f t="shared" si="5"/>
        <v>0</v>
      </c>
      <c r="I23" s="28">
        <f t="shared" si="5"/>
        <v>0</v>
      </c>
      <c r="J23" s="39">
        <f>H23+I23</f>
        <v>0</v>
      </c>
      <c r="K23" s="29"/>
      <c r="L23" s="29"/>
      <c r="M23" s="40"/>
      <c r="N23" s="41"/>
    </row>
    <row r="24" spans="1:14" ht="20.25" customHeight="1" thickBot="1">
      <c r="A24" s="42" t="s">
        <v>100</v>
      </c>
      <c r="B24" s="43"/>
      <c r="C24" s="43"/>
      <c r="D24" s="43">
        <f aca="true" t="shared" si="6" ref="D24:J24">SUM(D19:D23)</f>
        <v>0</v>
      </c>
      <c r="E24" s="43"/>
      <c r="F24" s="43"/>
      <c r="G24" s="43">
        <f t="shared" si="6"/>
        <v>0</v>
      </c>
      <c r="H24" s="43">
        <f t="shared" si="6"/>
        <v>0</v>
      </c>
      <c r="I24" s="43">
        <f t="shared" si="6"/>
        <v>0</v>
      </c>
      <c r="J24" s="58">
        <f t="shared" si="6"/>
        <v>0</v>
      </c>
      <c r="K24" s="43"/>
      <c r="L24" s="43"/>
      <c r="M24" s="43"/>
      <c r="N24" s="44"/>
    </row>
    <row r="25" spans="1:14" ht="15">
      <c r="A25" s="45"/>
      <c r="B25" s="46"/>
      <c r="C25" s="46"/>
      <c r="D25" s="46"/>
      <c r="E25" s="46"/>
      <c r="F25" s="46"/>
      <c r="G25" s="46"/>
      <c r="H25" s="46"/>
      <c r="I25" s="46"/>
      <c r="J25" s="59"/>
      <c r="K25" s="46"/>
      <c r="L25" s="46"/>
      <c r="M25" s="46"/>
      <c r="N25" s="46"/>
    </row>
    <row r="26" spans="1:14" ht="15">
      <c r="A26" s="45"/>
      <c r="B26" s="46"/>
      <c r="C26" s="46"/>
      <c r="D26" s="46"/>
      <c r="E26" s="46"/>
      <c r="F26" s="46"/>
      <c r="G26" s="46"/>
      <c r="H26" s="46"/>
      <c r="I26" s="46"/>
      <c r="J26" s="59"/>
      <c r="K26" s="46"/>
      <c r="L26" s="46"/>
      <c r="M26" s="46"/>
      <c r="N26" s="46"/>
    </row>
    <row r="27" spans="1:14" ht="15">
      <c r="A27" s="45"/>
      <c r="B27" s="46"/>
      <c r="C27" s="46"/>
      <c r="D27" s="46"/>
      <c r="E27" s="46"/>
      <c r="F27" s="46"/>
      <c r="G27" s="46"/>
      <c r="H27" s="46"/>
      <c r="I27" s="46"/>
      <c r="J27" s="59"/>
      <c r="K27" s="46"/>
      <c r="L27" s="46"/>
      <c r="M27" s="46"/>
      <c r="N27" s="46"/>
    </row>
    <row r="28" spans="1:14" ht="15">
      <c r="A28" s="45"/>
      <c r="B28" s="46"/>
      <c r="C28" s="46"/>
      <c r="D28" s="46"/>
      <c r="E28" s="46"/>
      <c r="F28" s="46"/>
      <c r="G28" s="46"/>
      <c r="H28" s="46"/>
      <c r="I28" s="46"/>
      <c r="J28" s="59"/>
      <c r="K28" s="46"/>
      <c r="L28" s="46"/>
      <c r="M28" s="46"/>
      <c r="N28" s="46"/>
    </row>
    <row r="29" spans="1:14" ht="15">
      <c r="A29" s="45"/>
      <c r="C29" s="46"/>
      <c r="D29" s="46"/>
      <c r="E29" s="46"/>
      <c r="F29" s="46"/>
      <c r="G29" s="46"/>
      <c r="H29" s="46"/>
      <c r="I29" s="46"/>
      <c r="J29" s="59"/>
      <c r="K29" s="46"/>
      <c r="L29" s="46"/>
      <c r="M29" s="46"/>
      <c r="N29" s="46"/>
    </row>
    <row r="30" spans="2:11" ht="15">
      <c r="B30" s="66" t="s">
        <v>111</v>
      </c>
      <c r="C30" s="47" t="s">
        <v>239</v>
      </c>
      <c r="D30" s="47"/>
      <c r="E30" s="48"/>
      <c r="F30" s="48"/>
      <c r="G30" s="49"/>
      <c r="H30" s="62"/>
      <c r="I30" s="63" t="s">
        <v>112</v>
      </c>
      <c r="J30" s="64" t="s">
        <v>133</v>
      </c>
      <c r="K30" s="49"/>
    </row>
    <row r="31" spans="2:12" ht="15">
      <c r="B31" t="s">
        <v>236</v>
      </c>
      <c r="C31" s="49"/>
      <c r="D31" s="49"/>
      <c r="E31" s="49"/>
      <c r="F31" s="49"/>
      <c r="G31" s="49"/>
      <c r="H31" s="49"/>
      <c r="I31" s="49"/>
      <c r="J31" s="49"/>
      <c r="K31" s="49"/>
      <c r="L31" s="60" t="s">
        <v>113</v>
      </c>
    </row>
    <row r="32" spans="2:14" ht="15">
      <c r="B32" t="s">
        <v>227</v>
      </c>
      <c r="C32" s="49"/>
      <c r="D32" s="49"/>
      <c r="E32" s="49"/>
      <c r="F32" s="49"/>
      <c r="G32" s="49"/>
      <c r="H32" s="49"/>
      <c r="I32" s="49"/>
      <c r="J32" s="49"/>
      <c r="K32" s="49"/>
      <c r="L32" s="60"/>
      <c r="M32" s="49"/>
      <c r="N32" s="49"/>
    </row>
    <row r="35" spans="2:14" ht="18">
      <c r="B35" s="51"/>
      <c r="C35" s="4"/>
      <c r="D35" s="4"/>
      <c r="E35" s="51"/>
      <c r="F35" s="12"/>
      <c r="G35" s="51"/>
      <c r="H35" s="51"/>
      <c r="I35" s="51"/>
      <c r="J35" s="61"/>
      <c r="K35" s="51"/>
      <c r="L35" s="51"/>
      <c r="M35" s="51"/>
      <c r="N35" s="51"/>
    </row>
    <row r="36" ht="12.75">
      <c r="E36"/>
    </row>
    <row r="37" ht="12.75">
      <c r="E3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H7" sqref="H1:J16384"/>
    </sheetView>
  </sheetViews>
  <sheetFormatPr defaultColWidth="11.421875" defaultRowHeight="12.75"/>
  <cols>
    <col min="8" max="8" width="13.00390625" style="1572" customWidth="1"/>
    <col min="9" max="9" width="11.421875" style="1572" customWidth="1"/>
    <col min="10" max="10" width="13.7109375" style="1572" customWidth="1"/>
    <col min="12" max="12" width="14.140625" style="0" bestFit="1" customWidth="1"/>
  </cols>
  <sheetData>
    <row r="1" spans="1:14" ht="15.75">
      <c r="A1" s="1" t="s">
        <v>86</v>
      </c>
      <c r="B1" s="2"/>
      <c r="C1" s="1"/>
      <c r="D1" s="1"/>
      <c r="E1" s="1"/>
      <c r="F1" s="1"/>
      <c r="G1" s="1"/>
      <c r="H1" s="1570"/>
      <c r="I1" s="1570"/>
      <c r="J1" s="1570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570"/>
      <c r="I2" s="1570"/>
      <c r="J2" s="1570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570"/>
      <c r="I3" s="1570"/>
      <c r="J3" s="1570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570"/>
      <c r="I4" s="1570"/>
      <c r="J4" s="1571"/>
      <c r="K4" s="1"/>
      <c r="L4" s="1"/>
      <c r="M4" s="1"/>
      <c r="N4" s="1"/>
    </row>
    <row r="5" ht="12.75">
      <c r="J5" s="1573"/>
    </row>
    <row r="6" spans="10:12" ht="15">
      <c r="J6" s="1573"/>
      <c r="K6" s="68" t="s">
        <v>727</v>
      </c>
      <c r="L6" s="68"/>
    </row>
    <row r="7" spans="10:12" ht="15.75">
      <c r="J7" s="1573"/>
      <c r="K7" s="7" t="s">
        <v>90</v>
      </c>
      <c r="L7" s="6">
        <v>8000019685</v>
      </c>
    </row>
    <row r="8" spans="10:12" ht="15.75">
      <c r="J8" s="1573"/>
      <c r="K8" s="7" t="s">
        <v>91</v>
      </c>
      <c r="L8" s="6" t="s">
        <v>728</v>
      </c>
    </row>
    <row r="9" spans="1:14" ht="18">
      <c r="A9" s="8"/>
      <c r="B9" s="9"/>
      <c r="C9" s="11"/>
      <c r="D9" s="11"/>
      <c r="E9" s="9"/>
      <c r="F9" s="12"/>
      <c r="G9" s="9"/>
      <c r="H9" s="1574"/>
      <c r="I9" s="1574"/>
      <c r="J9" s="1575"/>
      <c r="K9" s="9"/>
      <c r="L9" s="9"/>
      <c r="M9" s="9"/>
      <c r="N9" s="9"/>
    </row>
    <row r="10" spans="1:14" ht="12.75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1576" t="s">
        <v>175</v>
      </c>
      <c r="I10" s="1576"/>
      <c r="J10" s="1577"/>
      <c r="K10" s="370" t="s">
        <v>96</v>
      </c>
      <c r="L10" s="371"/>
      <c r="M10" s="372" t="s">
        <v>97</v>
      </c>
      <c r="N10" s="372"/>
    </row>
    <row r="11" spans="1:14" ht="15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578" t="s">
        <v>98</v>
      </c>
      <c r="I11" s="1578" t="s">
        <v>99</v>
      </c>
      <c r="J11" s="1579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ht="14.25">
      <c r="A12" s="274" t="s">
        <v>103</v>
      </c>
      <c r="B12" s="27">
        <v>0</v>
      </c>
      <c r="C12" s="27">
        <v>0</v>
      </c>
      <c r="D12" s="27">
        <f aca="true" t="shared" si="0" ref="D12:D28">B12+C12</f>
        <v>0</v>
      </c>
      <c r="E12" s="27">
        <v>0</v>
      </c>
      <c r="F12" s="27">
        <v>0</v>
      </c>
      <c r="G12" s="27">
        <f>+E12+F12</f>
        <v>0</v>
      </c>
      <c r="H12" s="1580">
        <f>B12-E12</f>
        <v>0</v>
      </c>
      <c r="I12" s="1580">
        <f aca="true" t="shared" si="1" ref="H12:I18">C12-F12</f>
        <v>0</v>
      </c>
      <c r="J12" s="1581">
        <f aca="true" t="shared" si="2" ref="J12:J17">H12+I12</f>
        <v>0</v>
      </c>
      <c r="K12" s="29"/>
      <c r="L12" s="29"/>
      <c r="M12" s="175"/>
      <c r="N12" s="214"/>
    </row>
    <row r="13" spans="1:14" ht="14.25">
      <c r="A13" s="221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1580">
        <f t="shared" si="1"/>
        <v>0</v>
      </c>
      <c r="I13" s="1580">
        <f t="shared" si="1"/>
        <v>0</v>
      </c>
      <c r="J13" s="1581">
        <f t="shared" si="2"/>
        <v>0</v>
      </c>
      <c r="K13" s="29"/>
      <c r="L13" s="29"/>
      <c r="M13" s="175"/>
      <c r="N13" s="214"/>
    </row>
    <row r="14" spans="1:14" ht="14.25">
      <c r="A14" s="221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1580">
        <f t="shared" si="1"/>
        <v>0</v>
      </c>
      <c r="I14" s="1580">
        <f t="shared" si="1"/>
        <v>0</v>
      </c>
      <c r="J14" s="1581">
        <f t="shared" si="2"/>
        <v>0</v>
      </c>
      <c r="K14" s="29"/>
      <c r="L14" s="29"/>
      <c r="M14" s="175"/>
      <c r="N14" s="214"/>
    </row>
    <row r="15" spans="1:14" ht="14.25">
      <c r="A15" s="221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1580">
        <f>B15-E15</f>
        <v>0</v>
      </c>
      <c r="I15" s="1580">
        <f>C15-F15</f>
        <v>0</v>
      </c>
      <c r="J15" s="1581">
        <f>H15+I15</f>
        <v>0</v>
      </c>
      <c r="K15" s="29"/>
      <c r="L15" s="29"/>
      <c r="M15" s="175"/>
      <c r="N15" s="214"/>
    </row>
    <row r="16" spans="1:14" ht="14.25">
      <c r="A16" s="221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1580">
        <f t="shared" si="1"/>
        <v>0</v>
      </c>
      <c r="I16" s="1580">
        <f t="shared" si="1"/>
        <v>0</v>
      </c>
      <c r="J16" s="1581">
        <f>H16+I16</f>
        <v>0</v>
      </c>
      <c r="K16" s="29"/>
      <c r="L16" s="29"/>
      <c r="M16" s="175"/>
      <c r="N16" s="214"/>
    </row>
    <row r="17" spans="1:14" ht="14.25">
      <c r="A17" s="203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1580">
        <f t="shared" si="1"/>
        <v>0</v>
      </c>
      <c r="I17" s="1580">
        <f t="shared" si="1"/>
        <v>0</v>
      </c>
      <c r="J17" s="1581">
        <f t="shared" si="2"/>
        <v>0</v>
      </c>
      <c r="K17" s="29"/>
      <c r="L17" s="29"/>
      <c r="M17" s="175"/>
      <c r="N17" s="214"/>
    </row>
    <row r="18" spans="1:14" ht="14.25">
      <c r="A18" s="203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1580">
        <f t="shared" si="1"/>
        <v>0</v>
      </c>
      <c r="I18" s="1580">
        <f t="shared" si="1"/>
        <v>0</v>
      </c>
      <c r="J18" s="1581">
        <f>H18+I18</f>
        <v>0</v>
      </c>
      <c r="K18" s="29"/>
      <c r="L18" s="29"/>
      <c r="M18" s="175"/>
      <c r="N18" s="214"/>
    </row>
    <row r="19" spans="1:14" ht="15">
      <c r="A19" s="275" t="s">
        <v>108</v>
      </c>
      <c r="B19" s="38">
        <f aca="true" t="shared" si="4" ref="B19:J19">SUM(B12:B18)</f>
        <v>0</v>
      </c>
      <c r="C19" s="38">
        <f t="shared" si="4"/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1582">
        <f t="shared" si="4"/>
        <v>0</v>
      </c>
      <c r="I19" s="1582">
        <f t="shared" si="4"/>
        <v>0</v>
      </c>
      <c r="J19" s="1583">
        <f t="shared" si="4"/>
        <v>0</v>
      </c>
      <c r="K19" s="38">
        <f>SUM(K12:K18)</f>
        <v>0</v>
      </c>
      <c r="L19" s="38">
        <f>SUM(L12:L18)</f>
        <v>0</v>
      </c>
      <c r="M19" s="34"/>
      <c r="N19" s="214"/>
    </row>
    <row r="20" spans="1:14" ht="14.25">
      <c r="A20" s="203" t="s">
        <v>109</v>
      </c>
      <c r="B20" s="27">
        <v>0</v>
      </c>
      <c r="C20" s="27">
        <v>0</v>
      </c>
      <c r="D20" s="27">
        <f t="shared" si="0"/>
        <v>0</v>
      </c>
      <c r="E20" s="27">
        <v>0</v>
      </c>
      <c r="F20" s="27">
        <v>0</v>
      </c>
      <c r="G20" s="27">
        <f t="shared" si="3"/>
        <v>0</v>
      </c>
      <c r="H20" s="1580">
        <f aca="true" t="shared" si="5" ref="H20:I28">B20-E20</f>
        <v>0</v>
      </c>
      <c r="I20" s="1580">
        <f>C20-F20</f>
        <v>0</v>
      </c>
      <c r="J20" s="1581">
        <f aca="true" t="shared" si="6" ref="J20:J28">H20+I20</f>
        <v>0</v>
      </c>
      <c r="K20" s="29"/>
      <c r="L20" s="29"/>
      <c r="M20" s="34"/>
      <c r="N20" s="214"/>
    </row>
    <row r="21" spans="1:14" ht="14.25">
      <c r="A21" s="203" t="s">
        <v>110</v>
      </c>
      <c r="B21" s="27">
        <v>0</v>
      </c>
      <c r="C21" s="27">
        <v>0</v>
      </c>
      <c r="D21" s="27">
        <f t="shared" si="0"/>
        <v>0</v>
      </c>
      <c r="E21" s="27">
        <v>0</v>
      </c>
      <c r="F21" s="27">
        <v>0</v>
      </c>
      <c r="G21" s="27">
        <f t="shared" si="3"/>
        <v>0</v>
      </c>
      <c r="H21" s="1581">
        <f t="shared" si="5"/>
        <v>0</v>
      </c>
      <c r="I21" s="1580">
        <f t="shared" si="5"/>
        <v>0</v>
      </c>
      <c r="J21" s="1581">
        <f t="shared" si="6"/>
        <v>0</v>
      </c>
      <c r="K21" s="29"/>
      <c r="L21" s="29"/>
      <c r="M21" s="34"/>
      <c r="N21" s="214"/>
    </row>
    <row r="22" spans="1:14" ht="14.25">
      <c r="A22" s="203" t="s">
        <v>140</v>
      </c>
      <c r="B22" s="27">
        <v>0</v>
      </c>
      <c r="C22" s="27">
        <v>0</v>
      </c>
      <c r="D22" s="27">
        <f t="shared" si="0"/>
        <v>0</v>
      </c>
      <c r="E22" s="27">
        <v>0</v>
      </c>
      <c r="F22" s="27">
        <v>0</v>
      </c>
      <c r="G22" s="27">
        <f>E22+F22</f>
        <v>0</v>
      </c>
      <c r="H22" s="1581">
        <f>B22-E22</f>
        <v>0</v>
      </c>
      <c r="I22" s="1580">
        <f>C22-F22</f>
        <v>0</v>
      </c>
      <c r="J22" s="1581">
        <f t="shared" si="6"/>
        <v>0</v>
      </c>
      <c r="K22" s="29"/>
      <c r="L22" s="29"/>
      <c r="M22" s="34"/>
      <c r="N22" s="214"/>
    </row>
    <row r="23" spans="1:14" ht="14.25">
      <c r="A23" s="203" t="s">
        <v>141</v>
      </c>
      <c r="B23" s="27">
        <v>0</v>
      </c>
      <c r="C23" s="27">
        <v>0</v>
      </c>
      <c r="D23" s="27">
        <f t="shared" si="0"/>
        <v>0</v>
      </c>
      <c r="E23" s="27">
        <v>0</v>
      </c>
      <c r="F23" s="27">
        <v>0</v>
      </c>
      <c r="G23" s="27">
        <f t="shared" si="3"/>
        <v>0</v>
      </c>
      <c r="H23" s="1581">
        <f t="shared" si="5"/>
        <v>0</v>
      </c>
      <c r="I23" s="1580">
        <f t="shared" si="5"/>
        <v>0</v>
      </c>
      <c r="J23" s="1581">
        <f t="shared" si="6"/>
        <v>0</v>
      </c>
      <c r="K23" s="29"/>
      <c r="L23" s="29"/>
      <c r="M23" s="34"/>
      <c r="N23" s="214"/>
    </row>
    <row r="24" spans="1:14" ht="14.25">
      <c r="A24" s="203" t="s">
        <v>348</v>
      </c>
      <c r="B24" s="27">
        <v>941000</v>
      </c>
      <c r="C24" s="27">
        <v>0</v>
      </c>
      <c r="D24" s="27">
        <f t="shared" si="0"/>
        <v>941000</v>
      </c>
      <c r="E24" s="27">
        <v>0</v>
      </c>
      <c r="F24" s="27">
        <v>0</v>
      </c>
      <c r="G24" s="27">
        <f t="shared" si="3"/>
        <v>0</v>
      </c>
      <c r="H24" s="1581">
        <f t="shared" si="5"/>
        <v>941000</v>
      </c>
      <c r="I24" s="1580">
        <f t="shared" si="5"/>
        <v>0</v>
      </c>
      <c r="J24" s="1581">
        <f t="shared" si="6"/>
        <v>941000</v>
      </c>
      <c r="K24" s="29"/>
      <c r="L24" s="29"/>
      <c r="M24" s="2450" t="s">
        <v>367</v>
      </c>
      <c r="N24" s="2451"/>
    </row>
    <row r="25" spans="1:14" ht="14.25">
      <c r="A25" s="203" t="s">
        <v>356</v>
      </c>
      <c r="B25" s="27">
        <v>10785105</v>
      </c>
      <c r="C25" s="27">
        <v>0</v>
      </c>
      <c r="D25" s="27">
        <f t="shared" si="0"/>
        <v>10785105</v>
      </c>
      <c r="E25" s="27">
        <v>0</v>
      </c>
      <c r="F25" s="27">
        <v>0</v>
      </c>
      <c r="G25" s="27">
        <f t="shared" si="3"/>
        <v>0</v>
      </c>
      <c r="H25" s="1581">
        <f t="shared" si="5"/>
        <v>10785105</v>
      </c>
      <c r="I25" s="1580">
        <f t="shared" si="5"/>
        <v>0</v>
      </c>
      <c r="J25" s="1581">
        <f t="shared" si="6"/>
        <v>10785105</v>
      </c>
      <c r="K25" s="29"/>
      <c r="L25" s="29"/>
      <c r="M25" s="2450" t="s">
        <v>367</v>
      </c>
      <c r="N25" s="2451"/>
    </row>
    <row r="26" spans="1:14" ht="14.25" customHeight="1">
      <c r="A26" s="203" t="s">
        <v>357</v>
      </c>
      <c r="B26" s="27">
        <v>1452262</v>
      </c>
      <c r="C26" s="27">
        <v>0</v>
      </c>
      <c r="D26" s="27">
        <f t="shared" si="0"/>
        <v>1452262</v>
      </c>
      <c r="E26" s="27">
        <v>0</v>
      </c>
      <c r="F26" s="27">
        <v>0</v>
      </c>
      <c r="G26" s="27">
        <f t="shared" si="3"/>
        <v>0</v>
      </c>
      <c r="H26" s="1581">
        <f t="shared" si="5"/>
        <v>1452262</v>
      </c>
      <c r="I26" s="1580">
        <f t="shared" si="5"/>
        <v>0</v>
      </c>
      <c r="J26" s="1581">
        <f t="shared" si="6"/>
        <v>1452262</v>
      </c>
      <c r="K26" s="29"/>
      <c r="L26" s="29"/>
      <c r="M26" s="2450" t="s">
        <v>367</v>
      </c>
      <c r="N26" s="2451"/>
    </row>
    <row r="27" spans="1:14" ht="14.25">
      <c r="A27" s="203" t="s">
        <v>384</v>
      </c>
      <c r="B27" s="27">
        <v>0</v>
      </c>
      <c r="C27" s="27">
        <v>0</v>
      </c>
      <c r="D27" s="27">
        <f t="shared" si="0"/>
        <v>0</v>
      </c>
      <c r="E27" s="27">
        <v>0</v>
      </c>
      <c r="F27" s="27">
        <v>0</v>
      </c>
      <c r="G27" s="27">
        <f t="shared" si="3"/>
        <v>0</v>
      </c>
      <c r="H27" s="1581">
        <f>B27-E27</f>
        <v>0</v>
      </c>
      <c r="I27" s="1580">
        <f t="shared" si="5"/>
        <v>0</v>
      </c>
      <c r="J27" s="1581">
        <f t="shared" si="6"/>
        <v>0</v>
      </c>
      <c r="K27" s="29"/>
      <c r="L27" s="29"/>
      <c r="M27" s="92"/>
      <c r="N27" s="274"/>
    </row>
    <row r="28" spans="1:14" ht="14.25">
      <c r="A28" s="203" t="s">
        <v>606</v>
      </c>
      <c r="B28" s="27">
        <v>0</v>
      </c>
      <c r="C28" s="27">
        <v>0</v>
      </c>
      <c r="D28" s="27">
        <f t="shared" si="0"/>
        <v>0</v>
      </c>
      <c r="E28" s="27">
        <v>0</v>
      </c>
      <c r="F28" s="27">
        <v>0</v>
      </c>
      <c r="G28" s="27">
        <f t="shared" si="3"/>
        <v>0</v>
      </c>
      <c r="H28" s="1581">
        <f t="shared" si="5"/>
        <v>0</v>
      </c>
      <c r="I28" s="1580">
        <f t="shared" si="5"/>
        <v>0</v>
      </c>
      <c r="J28" s="1581">
        <f t="shared" si="6"/>
        <v>0</v>
      </c>
      <c r="K28" s="29"/>
      <c r="L28" s="29"/>
      <c r="M28" s="92"/>
      <c r="N28" s="274"/>
    </row>
    <row r="29" spans="1:14" ht="15">
      <c r="A29" s="274" t="s">
        <v>108</v>
      </c>
      <c r="B29" s="38">
        <f>SUM(B20:B28)</f>
        <v>13178367</v>
      </c>
      <c r="C29" s="38">
        <f aca="true" t="shared" si="7" ref="C29:J29">SUM(C20:C28)</f>
        <v>0</v>
      </c>
      <c r="D29" s="38">
        <f t="shared" si="7"/>
        <v>13178367</v>
      </c>
      <c r="E29" s="38">
        <f t="shared" si="7"/>
        <v>0</v>
      </c>
      <c r="F29" s="38">
        <f t="shared" si="7"/>
        <v>0</v>
      </c>
      <c r="G29" s="38">
        <f t="shared" si="7"/>
        <v>0</v>
      </c>
      <c r="H29" s="1582">
        <f t="shared" si="7"/>
        <v>13178367</v>
      </c>
      <c r="I29" s="1582">
        <f t="shared" si="7"/>
        <v>0</v>
      </c>
      <c r="J29" s="1582">
        <f t="shared" si="7"/>
        <v>13178367</v>
      </c>
      <c r="K29" s="29"/>
      <c r="L29" s="29"/>
      <c r="M29" s="92"/>
      <c r="N29" s="274"/>
    </row>
    <row r="30" spans="1:14" ht="15">
      <c r="A30" s="367" t="s">
        <v>100</v>
      </c>
      <c r="B30" s="38">
        <f aca="true" t="shared" si="8" ref="B30:K30">SUM(B19:B28)</f>
        <v>13178367</v>
      </c>
      <c r="C30" s="38">
        <f t="shared" si="8"/>
        <v>0</v>
      </c>
      <c r="D30" s="38">
        <f t="shared" si="8"/>
        <v>13178367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1582">
        <f t="shared" si="8"/>
        <v>13178367</v>
      </c>
      <c r="I30" s="1582">
        <f t="shared" si="8"/>
        <v>0</v>
      </c>
      <c r="J30" s="1582">
        <f t="shared" si="8"/>
        <v>13178367</v>
      </c>
      <c r="K30" s="38">
        <f t="shared" si="8"/>
        <v>0</v>
      </c>
      <c r="L30" s="38">
        <f>SUM(L19:L28)</f>
        <v>0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584"/>
      <c r="I31" s="1584"/>
      <c r="J31" s="1585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584"/>
      <c r="I32" s="1584"/>
      <c r="J32" s="1585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584"/>
      <c r="I33" s="1584"/>
      <c r="J33" s="1585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584"/>
      <c r="I34" s="1584"/>
      <c r="J34" s="1585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584"/>
      <c r="I35" s="1584"/>
      <c r="J35" s="1585"/>
      <c r="K35" s="46"/>
      <c r="L35" s="46"/>
      <c r="M35" s="46"/>
      <c r="N35" s="46"/>
    </row>
    <row r="36" spans="1:11" ht="15">
      <c r="A36" s="66" t="s">
        <v>111</v>
      </c>
      <c r="B36" s="47" t="s">
        <v>729</v>
      </c>
      <c r="D36" s="47"/>
      <c r="E36" s="48"/>
      <c r="F36" s="48"/>
      <c r="G36" s="49"/>
      <c r="H36" s="1586"/>
      <c r="I36" s="1587" t="s">
        <v>112</v>
      </c>
      <c r="J36" s="1588" t="s">
        <v>354</v>
      </c>
      <c r="K36" s="49"/>
    </row>
    <row r="37" spans="1:12" ht="15">
      <c r="A37" s="8" t="s">
        <v>730</v>
      </c>
      <c r="C37" s="49"/>
      <c r="D37" s="49"/>
      <c r="E37" s="49"/>
      <c r="F37" s="49"/>
      <c r="G37" s="49"/>
      <c r="H37" s="1590"/>
      <c r="I37" s="1590"/>
      <c r="J37" s="1591" t="s">
        <v>113</v>
      </c>
      <c r="K37" s="49"/>
      <c r="L37" s="60"/>
    </row>
    <row r="38" spans="3:14" ht="15">
      <c r="C38" s="49"/>
      <c r="D38" s="49"/>
      <c r="E38" s="49"/>
      <c r="F38" s="49"/>
      <c r="G38" s="49"/>
      <c r="H38" s="1590"/>
      <c r="I38" s="1590"/>
      <c r="J38" s="1590"/>
      <c r="K38" s="49"/>
      <c r="L38" s="60"/>
      <c r="M38" s="49"/>
      <c r="N38" s="49"/>
    </row>
  </sheetData>
  <sheetProtection/>
  <mergeCells count="3">
    <mergeCell ref="M26:N26"/>
    <mergeCell ref="M24:N24"/>
    <mergeCell ref="M25:N25"/>
  </mergeCells>
  <printOptions horizontalCentered="1" verticalCentered="1"/>
  <pageMargins left="0.75" right="0.75" top="1" bottom="1" header="0" footer="0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B4">
      <selection activeCell="H4" sqref="H4"/>
    </sheetView>
  </sheetViews>
  <sheetFormatPr defaultColWidth="11.421875" defaultRowHeight="12.75"/>
  <cols>
    <col min="1" max="1" width="11.28125" style="493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250" customWidth="1"/>
    <col min="9" max="9" width="15.7109375" style="1250" customWidth="1"/>
    <col min="10" max="10" width="14.28125" style="1251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492" t="s">
        <v>86</v>
      </c>
      <c r="B1" s="2"/>
      <c r="C1" s="1"/>
      <c r="D1" s="1"/>
      <c r="E1" s="1"/>
      <c r="F1" s="1"/>
      <c r="G1" s="1"/>
      <c r="H1" s="1248"/>
      <c r="I1" s="1248"/>
      <c r="J1" s="1248"/>
      <c r="K1" s="1"/>
      <c r="L1" s="1"/>
      <c r="M1" s="1"/>
      <c r="N1" s="1"/>
    </row>
    <row r="2" spans="1:14" ht="15.75">
      <c r="A2" s="492" t="s">
        <v>87</v>
      </c>
      <c r="B2" s="4"/>
      <c r="C2" s="1"/>
      <c r="D2" s="1"/>
      <c r="E2" s="1"/>
      <c r="F2" s="1"/>
      <c r="G2" s="1"/>
      <c r="H2" s="1248"/>
      <c r="I2" s="1248"/>
      <c r="J2" s="1248"/>
      <c r="K2" s="1"/>
      <c r="L2" s="1"/>
      <c r="M2" s="1"/>
      <c r="N2" s="1"/>
    </row>
    <row r="3" spans="1:14" ht="15.75">
      <c r="A3" s="492" t="s">
        <v>88</v>
      </c>
      <c r="B3" s="4"/>
      <c r="C3" s="1"/>
      <c r="D3" s="1"/>
      <c r="E3" s="1"/>
      <c r="F3" s="1"/>
      <c r="G3" s="1"/>
      <c r="H3" s="1248"/>
      <c r="I3" s="1248"/>
      <c r="J3" s="1248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248"/>
      <c r="I4" s="1248"/>
      <c r="J4" s="1249"/>
      <c r="K4" s="1"/>
      <c r="L4" s="1"/>
      <c r="M4" s="1"/>
      <c r="N4" s="1"/>
    </row>
    <row r="5" ht="14.25">
      <c r="E5"/>
    </row>
    <row r="6" spans="5:12" ht="15.75">
      <c r="E6"/>
      <c r="J6" s="1417"/>
      <c r="K6" s="5" t="s">
        <v>196</v>
      </c>
      <c r="L6" s="6" t="s">
        <v>237</v>
      </c>
    </row>
    <row r="7" spans="5:12" ht="15.75">
      <c r="E7"/>
      <c r="K7" s="7" t="s">
        <v>90</v>
      </c>
      <c r="L7" s="6" t="s">
        <v>734</v>
      </c>
    </row>
    <row r="8" spans="5:12" ht="15.75">
      <c r="E8"/>
      <c r="K8" s="7" t="s">
        <v>91</v>
      </c>
      <c r="L8" s="6" t="s">
        <v>238</v>
      </c>
    </row>
    <row r="9" spans="1:14" s="8" customFormat="1" ht="18">
      <c r="A9" s="493"/>
      <c r="B9" s="9"/>
      <c r="C9" s="11"/>
      <c r="D9" s="11"/>
      <c r="E9" s="9"/>
      <c r="F9" s="12"/>
      <c r="G9" s="9"/>
      <c r="H9" s="1255"/>
      <c r="I9" s="1255"/>
      <c r="J9" s="1256"/>
      <c r="K9" s="9"/>
      <c r="L9" s="9"/>
      <c r="M9" s="9"/>
      <c r="N9" s="9"/>
    </row>
    <row r="10" spans="1:14" ht="19.5" customHeight="1">
      <c r="A10" s="494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1546" t="s">
        <v>175</v>
      </c>
      <c r="I10" s="1546"/>
      <c r="J10" s="1547"/>
      <c r="K10" s="370" t="s">
        <v>96</v>
      </c>
      <c r="L10" s="371"/>
      <c r="M10" s="372" t="s">
        <v>97</v>
      </c>
      <c r="N10" s="372"/>
    </row>
    <row r="11" spans="1:14" ht="16.5" customHeight="1">
      <c r="A11" s="494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548" t="s">
        <v>98</v>
      </c>
      <c r="I11" s="1548" t="s">
        <v>99</v>
      </c>
      <c r="J11" s="1549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45" customHeight="1">
      <c r="A12" s="495" t="s">
        <v>103</v>
      </c>
      <c r="B12" s="27">
        <v>0</v>
      </c>
      <c r="C12" s="27">
        <v>0</v>
      </c>
      <c r="D12" s="27">
        <f aca="true" t="shared" si="0" ref="D12:D20">B12+C12</f>
        <v>0</v>
      </c>
      <c r="E12" s="27">
        <v>0</v>
      </c>
      <c r="F12" s="27">
        <v>0</v>
      </c>
      <c r="G12" s="27">
        <f>+E12+F12</f>
        <v>0</v>
      </c>
      <c r="H12" s="1264">
        <f>B12-E12</f>
        <v>0</v>
      </c>
      <c r="I12" s="1264">
        <f aca="true" t="shared" si="1" ref="H12:I18">C12-F12</f>
        <v>0</v>
      </c>
      <c r="J12" s="1421">
        <f aca="true" t="shared" si="2" ref="J12:J17">H12+I12</f>
        <v>0</v>
      </c>
      <c r="K12" s="29"/>
      <c r="L12" s="29"/>
      <c r="M12" s="34"/>
      <c r="N12" s="214"/>
    </row>
    <row r="13" spans="1:14" s="32" customFormat="1" ht="30" customHeight="1">
      <c r="A13" s="495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1264">
        <f t="shared" si="1"/>
        <v>0</v>
      </c>
      <c r="I13" s="1264">
        <f t="shared" si="1"/>
        <v>0</v>
      </c>
      <c r="J13" s="1421">
        <f t="shared" si="2"/>
        <v>0</v>
      </c>
      <c r="K13" s="29"/>
      <c r="L13" s="29"/>
      <c r="M13" s="34"/>
      <c r="N13" s="214"/>
    </row>
    <row r="14" spans="1:14" s="32" customFormat="1" ht="33" customHeight="1">
      <c r="A14" s="495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1264">
        <f t="shared" si="1"/>
        <v>0</v>
      </c>
      <c r="I14" s="1264">
        <f t="shared" si="1"/>
        <v>0</v>
      </c>
      <c r="J14" s="1421">
        <f t="shared" si="2"/>
        <v>0</v>
      </c>
      <c r="K14" s="29"/>
      <c r="L14" s="29"/>
      <c r="M14" s="34"/>
      <c r="N14" s="214"/>
    </row>
    <row r="15" spans="1:14" s="32" customFormat="1" ht="36.75" customHeight="1">
      <c r="A15" s="495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1264">
        <f>B15-E15</f>
        <v>0</v>
      </c>
      <c r="I15" s="1264">
        <f>C15-F15</f>
        <v>0</v>
      </c>
      <c r="J15" s="1421">
        <f>H15+I15</f>
        <v>0</v>
      </c>
      <c r="K15" s="29"/>
      <c r="L15" s="29"/>
      <c r="M15" s="34"/>
      <c r="N15" s="214"/>
    </row>
    <row r="16" spans="1:14" s="32" customFormat="1" ht="28.5" customHeight="1">
      <c r="A16" s="495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1264">
        <f t="shared" si="1"/>
        <v>0</v>
      </c>
      <c r="I16" s="1264">
        <f>C16-F16</f>
        <v>0</v>
      </c>
      <c r="J16" s="1421">
        <f>H16+I16</f>
        <v>0</v>
      </c>
      <c r="K16" s="29"/>
      <c r="L16" s="29"/>
      <c r="M16" s="34"/>
      <c r="N16" s="214"/>
    </row>
    <row r="17" spans="1:14" ht="39" customHeight="1">
      <c r="A17" s="496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1264">
        <f t="shared" si="1"/>
        <v>0</v>
      </c>
      <c r="I17" s="1264">
        <f t="shared" si="1"/>
        <v>0</v>
      </c>
      <c r="J17" s="1421">
        <f t="shared" si="2"/>
        <v>0</v>
      </c>
      <c r="K17" s="29">
        <v>7774076</v>
      </c>
      <c r="L17" s="29"/>
      <c r="M17" s="34" t="s">
        <v>231</v>
      </c>
      <c r="N17" s="214">
        <v>38404</v>
      </c>
    </row>
    <row r="18" spans="1:14" ht="39.75" customHeight="1">
      <c r="A18" s="496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1264">
        <f t="shared" si="1"/>
        <v>0</v>
      </c>
      <c r="I18" s="1264">
        <f t="shared" si="1"/>
        <v>0</v>
      </c>
      <c r="J18" s="1421">
        <f>H18+I18</f>
        <v>0</v>
      </c>
      <c r="K18" s="29">
        <v>4193053</v>
      </c>
      <c r="L18" s="29">
        <v>1911883</v>
      </c>
      <c r="M18" s="34" t="s">
        <v>232</v>
      </c>
      <c r="N18" s="214">
        <v>38404</v>
      </c>
    </row>
    <row r="19" spans="1:14" ht="33.75" customHeight="1">
      <c r="A19" s="494" t="s">
        <v>108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1267">
        <f t="shared" si="4"/>
        <v>0</v>
      </c>
      <c r="I19" s="1267">
        <f t="shared" si="4"/>
        <v>0</v>
      </c>
      <c r="J19" s="1422">
        <f t="shared" si="4"/>
        <v>0</v>
      </c>
      <c r="K19" s="38">
        <f>SUM(K12:K18)</f>
        <v>11967129</v>
      </c>
      <c r="L19" s="38">
        <f>SUM(L12:L18)</f>
        <v>1911883</v>
      </c>
      <c r="M19" s="34"/>
      <c r="N19" s="214"/>
    </row>
    <row r="20" spans="1:14" ht="19.5" customHeight="1">
      <c r="A20" s="496" t="s">
        <v>109</v>
      </c>
      <c r="B20" s="27">
        <v>4748000</v>
      </c>
      <c r="C20" s="27">
        <v>2437000</v>
      </c>
      <c r="D20" s="27">
        <f t="shared" si="0"/>
        <v>7185000</v>
      </c>
      <c r="E20" s="27">
        <v>3462669</v>
      </c>
      <c r="F20" s="27">
        <v>1764516</v>
      </c>
      <c r="G20" s="27">
        <f t="shared" si="3"/>
        <v>5227185</v>
      </c>
      <c r="H20" s="1264">
        <f aca="true" t="shared" si="5" ref="H20:I28">B20-E20</f>
        <v>1285331</v>
      </c>
      <c r="I20" s="1264">
        <f>C20-F20</f>
        <v>672484</v>
      </c>
      <c r="J20" s="1421">
        <f aca="true" t="shared" si="6" ref="J20:J28">H20+I20</f>
        <v>1957815</v>
      </c>
      <c r="K20" s="29"/>
      <c r="L20" s="29"/>
      <c r="M20" s="34" t="s">
        <v>233</v>
      </c>
      <c r="N20" s="214">
        <v>38404</v>
      </c>
    </row>
    <row r="21" spans="1:14" ht="19.5" customHeight="1">
      <c r="A21" s="496" t="s">
        <v>110</v>
      </c>
      <c r="B21" s="27">
        <v>6194000</v>
      </c>
      <c r="C21" s="27">
        <v>3446000</v>
      </c>
      <c r="D21" s="27">
        <f aca="true" t="shared" si="7" ref="D21:D28">B21+C21</f>
        <v>9640000</v>
      </c>
      <c r="E21" s="27">
        <v>3537111</v>
      </c>
      <c r="F21" s="27">
        <v>2018323</v>
      </c>
      <c r="G21" s="27">
        <f t="shared" si="3"/>
        <v>5555434</v>
      </c>
      <c r="H21" s="1421">
        <f t="shared" si="5"/>
        <v>2656889</v>
      </c>
      <c r="I21" s="1264">
        <f t="shared" si="5"/>
        <v>1427677</v>
      </c>
      <c r="J21" s="1421">
        <f t="shared" si="6"/>
        <v>4084566</v>
      </c>
      <c r="K21" s="29">
        <v>8060043</v>
      </c>
      <c r="L21" s="29"/>
      <c r="M21" s="34" t="s">
        <v>234</v>
      </c>
      <c r="N21" s="214">
        <v>38404</v>
      </c>
    </row>
    <row r="22" spans="1:14" ht="18.75" customHeight="1">
      <c r="A22" s="496" t="s">
        <v>140</v>
      </c>
      <c r="B22" s="27">
        <v>4935000</v>
      </c>
      <c r="C22" s="27">
        <v>2223000</v>
      </c>
      <c r="D22" s="27">
        <f t="shared" si="7"/>
        <v>7158000</v>
      </c>
      <c r="E22" s="27">
        <v>3688783</v>
      </c>
      <c r="F22" s="27">
        <v>2463242</v>
      </c>
      <c r="G22" s="27">
        <f>E22+F22</f>
        <v>6152025</v>
      </c>
      <c r="H22" s="1421">
        <f>B22-E22</f>
        <v>1246217</v>
      </c>
      <c r="I22" s="1264">
        <f>C22-F22</f>
        <v>-240242</v>
      </c>
      <c r="J22" s="1421">
        <f t="shared" si="6"/>
        <v>1005975</v>
      </c>
      <c r="K22" s="29">
        <v>3424310</v>
      </c>
      <c r="L22" s="29"/>
      <c r="M22" s="34" t="s">
        <v>235</v>
      </c>
      <c r="N22" s="214">
        <v>38404</v>
      </c>
    </row>
    <row r="23" spans="1:14" ht="19.5" customHeight="1">
      <c r="A23" s="496" t="s">
        <v>141</v>
      </c>
      <c r="B23" s="27">
        <v>4890000</v>
      </c>
      <c r="C23" s="27">
        <v>3978000</v>
      </c>
      <c r="D23" s="27">
        <f t="shared" si="7"/>
        <v>8868000</v>
      </c>
      <c r="E23" s="27">
        <v>10078437</v>
      </c>
      <c r="F23" s="27">
        <v>5837919</v>
      </c>
      <c r="G23" s="27">
        <f t="shared" si="3"/>
        <v>15916356</v>
      </c>
      <c r="H23" s="1421">
        <f t="shared" si="5"/>
        <v>-5188437</v>
      </c>
      <c r="I23" s="1264">
        <f t="shared" si="5"/>
        <v>-1859919</v>
      </c>
      <c r="J23" s="1421">
        <f t="shared" si="6"/>
        <v>-7048356</v>
      </c>
      <c r="K23" s="29">
        <v>16461554</v>
      </c>
      <c r="L23" s="29">
        <v>15347953</v>
      </c>
      <c r="M23" s="34">
        <v>9977</v>
      </c>
      <c r="N23" s="214">
        <v>38992</v>
      </c>
    </row>
    <row r="24" spans="1:14" ht="19.5" customHeight="1">
      <c r="A24" s="496" t="s">
        <v>348</v>
      </c>
      <c r="B24" s="27">
        <v>8243000</v>
      </c>
      <c r="C24" s="27">
        <v>6336000</v>
      </c>
      <c r="D24" s="27">
        <f t="shared" si="7"/>
        <v>14579000</v>
      </c>
      <c r="E24" s="27">
        <v>6084153</v>
      </c>
      <c r="F24" s="27">
        <v>5665648</v>
      </c>
      <c r="G24" s="27">
        <f t="shared" si="3"/>
        <v>11749801</v>
      </c>
      <c r="H24" s="1421">
        <f t="shared" si="5"/>
        <v>2158847</v>
      </c>
      <c r="I24" s="1264">
        <f t="shared" si="5"/>
        <v>670352</v>
      </c>
      <c r="J24" s="1421">
        <f t="shared" si="6"/>
        <v>2829199</v>
      </c>
      <c r="K24" s="29"/>
      <c r="L24" s="29"/>
      <c r="M24" s="34" t="s">
        <v>735</v>
      </c>
      <c r="N24" s="214">
        <v>40506</v>
      </c>
    </row>
    <row r="25" spans="1:14" ht="19.5" customHeight="1">
      <c r="A25" s="497">
        <v>2007</v>
      </c>
      <c r="B25" s="27">
        <v>5331564</v>
      </c>
      <c r="C25" s="27">
        <v>5412682</v>
      </c>
      <c r="D25" s="27">
        <f t="shared" si="7"/>
        <v>10744246</v>
      </c>
      <c r="E25" s="27">
        <v>3095304</v>
      </c>
      <c r="F25" s="27">
        <v>3198015</v>
      </c>
      <c r="G25" s="27">
        <f t="shared" si="3"/>
        <v>6293319</v>
      </c>
      <c r="H25" s="1421">
        <f t="shared" si="5"/>
        <v>2236260</v>
      </c>
      <c r="I25" s="1264">
        <f t="shared" si="5"/>
        <v>2214667</v>
      </c>
      <c r="J25" s="1421">
        <f t="shared" si="6"/>
        <v>4450927</v>
      </c>
      <c r="K25" s="29"/>
      <c r="L25" s="29"/>
      <c r="M25" s="34" t="s">
        <v>735</v>
      </c>
      <c r="N25" s="214">
        <v>40506</v>
      </c>
    </row>
    <row r="26" spans="1:14" ht="19.5" customHeight="1">
      <c r="A26" s="497">
        <v>2008</v>
      </c>
      <c r="B26" s="27">
        <v>3439559</v>
      </c>
      <c r="C26" s="27">
        <v>1700763</v>
      </c>
      <c r="D26" s="27">
        <f t="shared" si="7"/>
        <v>5140322</v>
      </c>
      <c r="E26" s="27">
        <v>3333120</v>
      </c>
      <c r="F26" s="27">
        <v>1651875</v>
      </c>
      <c r="G26" s="27">
        <f t="shared" si="3"/>
        <v>4984995</v>
      </c>
      <c r="H26" s="1421">
        <f t="shared" si="5"/>
        <v>106439</v>
      </c>
      <c r="I26" s="1264">
        <f t="shared" si="5"/>
        <v>48888</v>
      </c>
      <c r="J26" s="1421">
        <f t="shared" si="6"/>
        <v>155327</v>
      </c>
      <c r="K26" s="29"/>
      <c r="L26" s="29"/>
      <c r="M26" s="34" t="s">
        <v>735</v>
      </c>
      <c r="N26" s="214">
        <v>40506</v>
      </c>
    </row>
    <row r="27" spans="1:14" ht="19.5" customHeight="1">
      <c r="A27" s="497">
        <v>2009</v>
      </c>
      <c r="B27" s="27">
        <v>4288580</v>
      </c>
      <c r="C27" s="27">
        <v>0</v>
      </c>
      <c r="D27" s="27">
        <f t="shared" si="7"/>
        <v>4288580</v>
      </c>
      <c r="E27" s="27">
        <v>4397183</v>
      </c>
      <c r="F27" s="27">
        <v>0</v>
      </c>
      <c r="G27" s="27">
        <f t="shared" si="3"/>
        <v>4397183</v>
      </c>
      <c r="H27" s="1421">
        <f t="shared" si="5"/>
        <v>-108603</v>
      </c>
      <c r="I27" s="1264">
        <f t="shared" si="5"/>
        <v>0</v>
      </c>
      <c r="J27" s="1421">
        <f t="shared" si="6"/>
        <v>-108603</v>
      </c>
      <c r="K27" s="29"/>
      <c r="L27" s="29"/>
      <c r="M27" s="34" t="s">
        <v>735</v>
      </c>
      <c r="N27" s="214">
        <v>40506</v>
      </c>
    </row>
    <row r="28" spans="1:14" ht="19.5" customHeight="1">
      <c r="A28" s="497">
        <v>2010</v>
      </c>
      <c r="B28" s="27">
        <v>5038938</v>
      </c>
      <c r="C28" s="27">
        <v>0</v>
      </c>
      <c r="D28" s="27">
        <f t="shared" si="7"/>
        <v>5038938</v>
      </c>
      <c r="E28" s="27">
        <v>4619033</v>
      </c>
      <c r="F28" s="27">
        <v>0</v>
      </c>
      <c r="G28" s="27">
        <f t="shared" si="3"/>
        <v>4619033</v>
      </c>
      <c r="H28" s="1421">
        <f t="shared" si="5"/>
        <v>419905</v>
      </c>
      <c r="I28" s="1264">
        <f t="shared" si="5"/>
        <v>0</v>
      </c>
      <c r="J28" s="1421">
        <f t="shared" si="6"/>
        <v>419905</v>
      </c>
      <c r="K28" s="29"/>
      <c r="L28" s="29"/>
      <c r="M28" s="34" t="s">
        <v>844</v>
      </c>
      <c r="N28" s="214">
        <v>40722</v>
      </c>
    </row>
    <row r="29" spans="1:14" ht="19.5" customHeight="1">
      <c r="A29" s="497" t="s">
        <v>108</v>
      </c>
      <c r="B29" s="38">
        <f>SUM(B20:B28)</f>
        <v>47108641</v>
      </c>
      <c r="C29" s="38">
        <f aca="true" t="shared" si="8" ref="C29:J29">SUM(C20:C28)</f>
        <v>25533445</v>
      </c>
      <c r="D29" s="38">
        <f t="shared" si="8"/>
        <v>72642086</v>
      </c>
      <c r="E29" s="38">
        <f t="shared" si="8"/>
        <v>42295793</v>
      </c>
      <c r="F29" s="38">
        <f t="shared" si="8"/>
        <v>22599538</v>
      </c>
      <c r="G29" s="38">
        <f t="shared" si="8"/>
        <v>64895331</v>
      </c>
      <c r="H29" s="1267">
        <f t="shared" si="8"/>
        <v>4812848</v>
      </c>
      <c r="I29" s="1267">
        <f t="shared" si="8"/>
        <v>2933907</v>
      </c>
      <c r="J29" s="1267">
        <f t="shared" si="8"/>
        <v>7746755</v>
      </c>
      <c r="K29" s="29"/>
      <c r="L29" s="29"/>
      <c r="M29" s="34"/>
      <c r="N29" s="214"/>
    </row>
    <row r="30" spans="1:14" ht="20.25" customHeight="1">
      <c r="A30" s="494" t="s">
        <v>537</v>
      </c>
      <c r="B30" s="38">
        <f>SUM(B19:B28)</f>
        <v>47108641</v>
      </c>
      <c r="C30" s="38">
        <f aca="true" t="shared" si="9" ref="C30:L30">SUM(C19:C28)</f>
        <v>25533445</v>
      </c>
      <c r="D30" s="38">
        <f t="shared" si="9"/>
        <v>72642086</v>
      </c>
      <c r="E30" s="38">
        <f t="shared" si="9"/>
        <v>42295793</v>
      </c>
      <c r="F30" s="38">
        <f t="shared" si="9"/>
        <v>22599538</v>
      </c>
      <c r="G30" s="38">
        <f t="shared" si="9"/>
        <v>64895331</v>
      </c>
      <c r="H30" s="1267">
        <f t="shared" si="9"/>
        <v>4812848</v>
      </c>
      <c r="I30" s="1267">
        <f t="shared" si="9"/>
        <v>2933907</v>
      </c>
      <c r="J30" s="1267">
        <f t="shared" si="9"/>
        <v>7746755</v>
      </c>
      <c r="K30" s="38">
        <f t="shared" si="9"/>
        <v>39913036</v>
      </c>
      <c r="L30" s="38">
        <f t="shared" si="9"/>
        <v>17259836</v>
      </c>
      <c r="M30" s="38"/>
      <c r="N30" s="38"/>
    </row>
    <row r="31" spans="1:14" ht="15">
      <c r="A31" s="498"/>
      <c r="B31" s="46"/>
      <c r="C31" s="46"/>
      <c r="D31" s="46"/>
      <c r="E31" s="46"/>
      <c r="F31" s="46"/>
      <c r="G31" s="46"/>
      <c r="H31" s="1272"/>
      <c r="I31" s="1272"/>
      <c r="J31" s="1273"/>
      <c r="K31" s="46"/>
      <c r="L31" s="46"/>
      <c r="M31" s="46"/>
      <c r="N31" s="46"/>
    </row>
    <row r="32" spans="1:14" ht="15">
      <c r="A32" s="498"/>
      <c r="B32" s="46" t="s">
        <v>845</v>
      </c>
      <c r="C32" s="46"/>
      <c r="D32" s="46"/>
      <c r="E32" s="46"/>
      <c r="F32" s="46"/>
      <c r="G32" s="46"/>
      <c r="H32" s="1272"/>
      <c r="I32" s="1272"/>
      <c r="J32" s="1273"/>
      <c r="K32" s="46"/>
      <c r="L32" s="46"/>
      <c r="M32" s="46"/>
      <c r="N32" s="46"/>
    </row>
    <row r="33" spans="1:14" ht="15">
      <c r="A33" s="498"/>
      <c r="B33" s="46"/>
      <c r="C33" s="46"/>
      <c r="D33" s="46"/>
      <c r="E33" s="46"/>
      <c r="F33" s="46"/>
      <c r="G33" s="46"/>
      <c r="H33" s="1272"/>
      <c r="I33" s="1272"/>
      <c r="J33" s="1273"/>
      <c r="K33" s="46"/>
      <c r="L33" s="46"/>
      <c r="M33" s="46"/>
      <c r="N33" s="46"/>
    </row>
    <row r="34" spans="1:14" ht="15">
      <c r="A34" s="498"/>
      <c r="B34" s="46"/>
      <c r="C34" s="46"/>
      <c r="D34" s="46"/>
      <c r="E34" s="46"/>
      <c r="F34" s="46"/>
      <c r="G34" s="46"/>
      <c r="H34" s="1272"/>
      <c r="I34" s="1272"/>
      <c r="J34" s="1273"/>
      <c r="K34" s="46"/>
      <c r="L34" s="46"/>
      <c r="M34" s="46"/>
      <c r="N34" s="46"/>
    </row>
    <row r="35" spans="1:14" ht="15">
      <c r="A35" s="498"/>
      <c r="C35" s="46"/>
      <c r="D35" s="46"/>
      <c r="E35" s="46"/>
      <c r="F35" s="46"/>
      <c r="G35" s="46"/>
      <c r="H35" s="1272"/>
      <c r="I35" s="1272"/>
      <c r="J35" s="1273"/>
      <c r="K35" s="46"/>
      <c r="L35" s="46"/>
      <c r="M35" s="46"/>
      <c r="N35" s="46"/>
    </row>
    <row r="36" spans="2:11" ht="15">
      <c r="B36" s="66" t="s">
        <v>111</v>
      </c>
      <c r="C36" s="47" t="s">
        <v>731</v>
      </c>
      <c r="D36" s="47"/>
      <c r="E36" s="48"/>
      <c r="F36" s="48"/>
      <c r="G36" s="49"/>
      <c r="H36" s="1276"/>
      <c r="I36" s="1277" t="s">
        <v>112</v>
      </c>
      <c r="J36" s="1424" t="s">
        <v>354</v>
      </c>
      <c r="K36" s="49"/>
    </row>
    <row r="37" spans="2:12" ht="15">
      <c r="B37" s="8" t="s">
        <v>732</v>
      </c>
      <c r="C37" s="49"/>
      <c r="D37" s="49"/>
      <c r="E37" s="49"/>
      <c r="F37" s="49"/>
      <c r="G37" s="49"/>
      <c r="H37" s="1279"/>
      <c r="I37" s="1279"/>
      <c r="J37" s="1279"/>
      <c r="K37" s="49"/>
      <c r="L37" s="60" t="s">
        <v>113</v>
      </c>
    </row>
    <row r="38" spans="2:14" ht="15">
      <c r="B38" s="8" t="s">
        <v>733</v>
      </c>
      <c r="C38" s="49"/>
      <c r="D38" s="49"/>
      <c r="E38" s="49"/>
      <c r="F38" s="49"/>
      <c r="G38" s="49"/>
      <c r="H38" s="1279"/>
      <c r="I38" s="1279"/>
      <c r="J38" s="127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425"/>
      <c r="I41" s="1425"/>
      <c r="J41" s="1426"/>
      <c r="K41" s="51"/>
      <c r="L41" s="51"/>
      <c r="M41" s="51"/>
      <c r="N41" s="51"/>
    </row>
    <row r="42" ht="14.25">
      <c r="E42"/>
    </row>
    <row r="43" ht="14.25">
      <c r="E43"/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14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A1" sqref="A1"/>
    </sheetView>
  </sheetViews>
  <sheetFormatPr defaultColWidth="11.421875" defaultRowHeight="22.5" customHeight="1"/>
  <cols>
    <col min="1" max="1" width="21.1406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0" customWidth="1"/>
    <col min="9" max="9" width="15.7109375" style="0" customWidth="1"/>
    <col min="10" max="10" width="14.28125" style="53" customWidth="1"/>
    <col min="11" max="11" width="13.00390625" style="0" customWidth="1"/>
    <col min="12" max="12" width="16.28125" style="0" customWidth="1"/>
    <col min="13" max="13" width="15.57421875" style="0" customWidth="1"/>
    <col min="14" max="14" width="12.8515625" style="0" customWidth="1"/>
  </cols>
  <sheetData>
    <row r="1" spans="1:14" s="3" customFormat="1" ht="22.5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5:12" ht="22.5" customHeight="1">
      <c r="E4"/>
      <c r="K4" s="5" t="s">
        <v>540</v>
      </c>
      <c r="L4" s="6"/>
    </row>
    <row r="5" spans="5:12" ht="22.5" customHeight="1">
      <c r="E5"/>
      <c r="K5" s="7" t="s">
        <v>90</v>
      </c>
      <c r="L5" s="6" t="s">
        <v>541</v>
      </c>
    </row>
    <row r="6" spans="5:12" ht="22.5" customHeight="1">
      <c r="E6"/>
      <c r="K6" s="7" t="s">
        <v>91</v>
      </c>
      <c r="L6" s="6" t="s">
        <v>542</v>
      </c>
    </row>
    <row r="7" spans="2:14" s="8" customFormat="1" ht="22.5" customHeight="1" thickBot="1">
      <c r="B7" s="9"/>
      <c r="C7" s="10"/>
      <c r="D7" s="11"/>
      <c r="E7" s="9"/>
      <c r="F7" s="12"/>
      <c r="G7" s="9"/>
      <c r="H7" s="9"/>
      <c r="I7" s="9"/>
      <c r="J7" s="54"/>
      <c r="K7" s="9"/>
      <c r="L7" s="9"/>
      <c r="M7" s="9"/>
      <c r="N7" s="9"/>
    </row>
    <row r="8" spans="1:14" ht="22.5" customHeight="1" thickBot="1">
      <c r="A8" s="13" t="s">
        <v>92</v>
      </c>
      <c r="B8" s="14" t="s">
        <v>93</v>
      </c>
      <c r="C8" s="15"/>
      <c r="D8" s="15"/>
      <c r="E8" s="14" t="s">
        <v>94</v>
      </c>
      <c r="F8" s="15"/>
      <c r="G8" s="16"/>
      <c r="H8" s="14" t="s">
        <v>95</v>
      </c>
      <c r="I8" s="15"/>
      <c r="J8" s="55"/>
      <c r="K8" s="238" t="s">
        <v>96</v>
      </c>
      <c r="L8" s="18"/>
      <c r="M8" s="19" t="s">
        <v>97</v>
      </c>
      <c r="N8" s="20"/>
    </row>
    <row r="9" spans="1:14" ht="22.5" customHeight="1" thickBot="1">
      <c r="A9" s="21"/>
      <c r="B9" s="22" t="s">
        <v>98</v>
      </c>
      <c r="C9" s="23" t="s">
        <v>99</v>
      </c>
      <c r="D9" s="116" t="s">
        <v>100</v>
      </c>
      <c r="E9" s="22" t="s">
        <v>98</v>
      </c>
      <c r="F9" s="23" t="s">
        <v>99</v>
      </c>
      <c r="G9" s="24" t="s">
        <v>100</v>
      </c>
      <c r="H9" s="22" t="s">
        <v>98</v>
      </c>
      <c r="I9" s="23" t="s">
        <v>99</v>
      </c>
      <c r="J9" s="56" t="s">
        <v>100</v>
      </c>
      <c r="K9" s="25" t="s">
        <v>98</v>
      </c>
      <c r="L9" s="25" t="s">
        <v>99</v>
      </c>
      <c r="M9" s="230" t="s">
        <v>101</v>
      </c>
      <c r="N9" s="24" t="s">
        <v>102</v>
      </c>
    </row>
    <row r="10" spans="1:14" s="32" customFormat="1" ht="22.5" customHeight="1" thickBot="1">
      <c r="A10" s="26" t="s">
        <v>103</v>
      </c>
      <c r="B10" s="27">
        <v>15993000</v>
      </c>
      <c r="C10" s="27">
        <v>0</v>
      </c>
      <c r="D10" s="249">
        <f aca="true" t="shared" si="0" ref="D10:D15">B10+C10</f>
        <v>15993000</v>
      </c>
      <c r="E10" s="130">
        <v>34900</v>
      </c>
      <c r="F10" s="27">
        <v>0</v>
      </c>
      <c r="G10" s="314">
        <f>+E10+F10</f>
        <v>34900</v>
      </c>
      <c r="H10" s="251">
        <f aca="true" t="shared" si="1" ref="H10:I15">B10-E10</f>
        <v>15958100</v>
      </c>
      <c r="I10" s="28">
        <f t="shared" si="1"/>
        <v>0</v>
      </c>
      <c r="J10" s="252">
        <f aca="true" t="shared" si="2" ref="J10:J15">H10+I10</f>
        <v>15958100</v>
      </c>
      <c r="K10" s="239"/>
      <c r="L10" s="240">
        <v>29780</v>
      </c>
      <c r="M10" s="2200" t="s">
        <v>504</v>
      </c>
      <c r="N10" s="2171"/>
    </row>
    <row r="11" spans="1:14" s="32" customFormat="1" ht="22.5" customHeight="1" thickBot="1">
      <c r="A11" s="33" t="s">
        <v>104</v>
      </c>
      <c r="B11" s="27">
        <v>0</v>
      </c>
      <c r="C11" s="27">
        <v>821000</v>
      </c>
      <c r="D11" s="249">
        <f t="shared" si="0"/>
        <v>821000</v>
      </c>
      <c r="E11" s="130">
        <v>513739</v>
      </c>
      <c r="F11" s="27">
        <v>411160</v>
      </c>
      <c r="G11" s="314">
        <f aca="true" t="shared" si="3" ref="G11:G25">E11+F11</f>
        <v>924899</v>
      </c>
      <c r="H11" s="251">
        <f t="shared" si="1"/>
        <v>-513739</v>
      </c>
      <c r="I11" s="28">
        <f t="shared" si="1"/>
        <v>409840</v>
      </c>
      <c r="J11" s="252">
        <f t="shared" si="2"/>
        <v>-103899</v>
      </c>
      <c r="K11" s="239"/>
      <c r="L11" s="240"/>
      <c r="M11" s="2200" t="s">
        <v>504</v>
      </c>
      <c r="N11" s="2171"/>
    </row>
    <row r="12" spans="1:14" s="32" customFormat="1" ht="22.5" customHeight="1" thickBot="1">
      <c r="A12" s="33" t="s">
        <v>105</v>
      </c>
      <c r="B12" s="27">
        <v>2320000</v>
      </c>
      <c r="C12" s="27">
        <v>1833000</v>
      </c>
      <c r="D12" s="249">
        <f t="shared" si="0"/>
        <v>4153000</v>
      </c>
      <c r="E12" s="130">
        <v>2755853</v>
      </c>
      <c r="F12" s="27">
        <v>2242840</v>
      </c>
      <c r="G12" s="314">
        <f>+E12+F12</f>
        <v>4998693</v>
      </c>
      <c r="H12" s="251">
        <f t="shared" si="1"/>
        <v>-435853</v>
      </c>
      <c r="I12" s="28">
        <f t="shared" si="1"/>
        <v>-409840</v>
      </c>
      <c r="J12" s="252">
        <f t="shared" si="2"/>
        <v>-845693</v>
      </c>
      <c r="K12" s="239"/>
      <c r="L12" s="240">
        <v>380166</v>
      </c>
      <c r="M12" s="2200" t="s">
        <v>504</v>
      </c>
      <c r="N12" s="2171"/>
    </row>
    <row r="13" spans="1:14" s="32" customFormat="1" ht="22.5" customHeight="1" thickBot="1">
      <c r="A13" s="33">
        <v>1.998</v>
      </c>
      <c r="B13" s="27">
        <v>0</v>
      </c>
      <c r="C13" s="27">
        <v>2680000</v>
      </c>
      <c r="D13" s="249">
        <f t="shared" si="0"/>
        <v>2680000</v>
      </c>
      <c r="E13" s="130">
        <v>1418775</v>
      </c>
      <c r="F13" s="27">
        <v>2680000</v>
      </c>
      <c r="G13" s="314">
        <f>+E13+F13</f>
        <v>4098775</v>
      </c>
      <c r="H13" s="251">
        <f>B13-E13</f>
        <v>-1418775</v>
      </c>
      <c r="I13" s="28">
        <f>C13-F13</f>
        <v>0</v>
      </c>
      <c r="J13" s="252">
        <f>H13+I13</f>
        <v>-1418775</v>
      </c>
      <c r="K13" s="239"/>
      <c r="L13" s="240">
        <v>224809</v>
      </c>
      <c r="M13" s="2200" t="s">
        <v>504</v>
      </c>
      <c r="N13" s="2171"/>
    </row>
    <row r="14" spans="1:14" s="32" customFormat="1" ht="22.5" customHeight="1" thickBot="1">
      <c r="A14" s="33">
        <v>1.999</v>
      </c>
      <c r="B14" s="27">
        <v>1257000</v>
      </c>
      <c r="C14" s="27">
        <v>3184000</v>
      </c>
      <c r="D14" s="249">
        <f t="shared" si="0"/>
        <v>4441000</v>
      </c>
      <c r="E14" s="130">
        <v>1119797</v>
      </c>
      <c r="F14" s="27">
        <v>1792993</v>
      </c>
      <c r="G14" s="314">
        <f>+E14+F14</f>
        <v>2912790</v>
      </c>
      <c r="H14" s="251">
        <f t="shared" si="1"/>
        <v>137203</v>
      </c>
      <c r="I14" s="28">
        <f t="shared" si="1"/>
        <v>1391007</v>
      </c>
      <c r="J14" s="252">
        <f>H14+I14</f>
        <v>1528210</v>
      </c>
      <c r="K14" s="239"/>
      <c r="L14" s="240"/>
      <c r="M14" s="2200" t="s">
        <v>504</v>
      </c>
      <c r="N14" s="2171"/>
    </row>
    <row r="15" spans="1:14" ht="22.5" customHeight="1">
      <c r="A15" s="35" t="s">
        <v>106</v>
      </c>
      <c r="B15" s="27">
        <v>1257000</v>
      </c>
      <c r="C15" s="27">
        <v>0</v>
      </c>
      <c r="D15" s="249">
        <f t="shared" si="0"/>
        <v>1257000</v>
      </c>
      <c r="E15" s="130">
        <v>610800</v>
      </c>
      <c r="F15" s="27">
        <v>0</v>
      </c>
      <c r="G15" s="314">
        <f t="shared" si="3"/>
        <v>610800</v>
      </c>
      <c r="H15" s="251">
        <f t="shared" si="1"/>
        <v>646200</v>
      </c>
      <c r="I15" s="28">
        <f t="shared" si="1"/>
        <v>0</v>
      </c>
      <c r="J15" s="252">
        <f t="shared" si="2"/>
        <v>646200</v>
      </c>
      <c r="K15" s="239"/>
      <c r="L15" s="240"/>
      <c r="M15" s="2200" t="s">
        <v>504</v>
      </c>
      <c r="N15" s="2171"/>
    </row>
    <row r="16" spans="1:14" ht="22.5" customHeight="1">
      <c r="A16" s="35" t="s">
        <v>107</v>
      </c>
      <c r="B16" s="27">
        <v>0</v>
      </c>
      <c r="C16" s="27">
        <v>0</v>
      </c>
      <c r="D16" s="249">
        <v>0</v>
      </c>
      <c r="E16" s="130">
        <v>0</v>
      </c>
      <c r="F16" s="27">
        <v>0</v>
      </c>
      <c r="G16" s="314">
        <v>0</v>
      </c>
      <c r="H16" s="251">
        <v>0</v>
      </c>
      <c r="I16" s="28">
        <v>0</v>
      </c>
      <c r="J16" s="252">
        <v>0</v>
      </c>
      <c r="K16" s="239"/>
      <c r="L16" s="240"/>
      <c r="M16" s="313"/>
      <c r="N16" s="36"/>
    </row>
    <row r="17" spans="1:14" ht="22.5" customHeight="1" thickBot="1">
      <c r="A17" s="228" t="s">
        <v>972</v>
      </c>
      <c r="B17" s="38">
        <f>SUM(B10:B16)</f>
        <v>20827000</v>
      </c>
      <c r="C17" s="38">
        <f aca="true" t="shared" si="4" ref="C17:J17">SUM(C10:C16)</f>
        <v>8518000</v>
      </c>
      <c r="D17" s="145">
        <f t="shared" si="4"/>
        <v>29345000</v>
      </c>
      <c r="E17" s="226">
        <f t="shared" si="4"/>
        <v>6453864</v>
      </c>
      <c r="F17" s="38">
        <f t="shared" si="4"/>
        <v>7126993</v>
      </c>
      <c r="G17" s="241">
        <f t="shared" si="4"/>
        <v>13580857</v>
      </c>
      <c r="H17" s="226">
        <f t="shared" si="4"/>
        <v>14373136</v>
      </c>
      <c r="I17" s="38">
        <f t="shared" si="4"/>
        <v>1391007</v>
      </c>
      <c r="J17" s="253">
        <f t="shared" si="4"/>
        <v>15764143</v>
      </c>
      <c r="K17" s="226">
        <f>SUM(K10:K16)</f>
        <v>0</v>
      </c>
      <c r="L17" s="241">
        <f>SUM(L10:L16)</f>
        <v>634755</v>
      </c>
      <c r="M17" s="313"/>
      <c r="N17" s="36"/>
    </row>
    <row r="18" spans="1:14" ht="22.5" customHeight="1" thickBot="1">
      <c r="A18" s="35" t="s">
        <v>109</v>
      </c>
      <c r="B18" s="411">
        <v>0</v>
      </c>
      <c r="C18" s="27">
        <v>0</v>
      </c>
      <c r="D18" s="249">
        <f>B18+C18</f>
        <v>0</v>
      </c>
      <c r="E18" s="130">
        <v>0</v>
      </c>
      <c r="F18" s="27">
        <v>0</v>
      </c>
      <c r="G18" s="314">
        <f t="shared" si="3"/>
        <v>0</v>
      </c>
      <c r="H18" s="251">
        <f>B18-E18</f>
        <v>0</v>
      </c>
      <c r="I18" s="28">
        <f>C18-F18</f>
        <v>0</v>
      </c>
      <c r="J18" s="252">
        <f aca="true" t="shared" si="5" ref="J18:J25">H18+I18</f>
        <v>0</v>
      </c>
      <c r="K18" s="239"/>
      <c r="L18" s="240">
        <v>817920</v>
      </c>
      <c r="M18" s="2200" t="s">
        <v>504</v>
      </c>
      <c r="N18" s="2171"/>
    </row>
    <row r="19" spans="1:14" ht="22.5" customHeight="1">
      <c r="A19" s="35">
        <v>2003</v>
      </c>
      <c r="B19" s="411">
        <v>0</v>
      </c>
      <c r="C19" s="27">
        <v>1263000</v>
      </c>
      <c r="D19" s="249">
        <f>B19+C19</f>
        <v>1263000</v>
      </c>
      <c r="E19" s="130">
        <v>0</v>
      </c>
      <c r="F19" s="27">
        <v>306720</v>
      </c>
      <c r="G19" s="314">
        <f t="shared" si="3"/>
        <v>306720</v>
      </c>
      <c r="H19" s="254">
        <f>B19-E19</f>
        <v>0</v>
      </c>
      <c r="I19" s="28">
        <f>C19-F19</f>
        <v>956280</v>
      </c>
      <c r="J19" s="252">
        <f t="shared" si="5"/>
        <v>956280</v>
      </c>
      <c r="K19" s="239"/>
      <c r="L19" s="240"/>
      <c r="M19" s="2200" t="s">
        <v>504</v>
      </c>
      <c r="N19" s="2171"/>
    </row>
    <row r="20" spans="1:14" ht="22.5" customHeight="1">
      <c r="A20" s="65" t="s">
        <v>140</v>
      </c>
      <c r="B20" s="411">
        <v>0</v>
      </c>
      <c r="C20" s="27">
        <v>0</v>
      </c>
      <c r="D20" s="249">
        <v>0</v>
      </c>
      <c r="E20" s="130">
        <v>0</v>
      </c>
      <c r="F20" s="27">
        <v>0</v>
      </c>
      <c r="G20" s="314">
        <v>0</v>
      </c>
      <c r="H20" s="254">
        <v>0</v>
      </c>
      <c r="I20" s="28">
        <v>0</v>
      </c>
      <c r="J20" s="252">
        <v>0</v>
      </c>
      <c r="K20" s="239">
        <v>0</v>
      </c>
      <c r="L20" s="240"/>
      <c r="M20" s="313"/>
      <c r="N20" s="36"/>
    </row>
    <row r="21" spans="1:14" ht="22.5" customHeight="1" thickBot="1">
      <c r="A21" s="65" t="s">
        <v>141</v>
      </c>
      <c r="B21" s="411">
        <v>0</v>
      </c>
      <c r="C21" s="27">
        <v>0</v>
      </c>
      <c r="D21" s="249">
        <v>0</v>
      </c>
      <c r="E21" s="130">
        <v>0</v>
      </c>
      <c r="F21" s="27">
        <v>0</v>
      </c>
      <c r="G21" s="314">
        <v>0</v>
      </c>
      <c r="H21" s="254">
        <v>0</v>
      </c>
      <c r="I21" s="28">
        <v>0</v>
      </c>
      <c r="J21" s="252">
        <v>0</v>
      </c>
      <c r="K21" s="239">
        <v>0</v>
      </c>
      <c r="L21" s="240">
        <v>0</v>
      </c>
      <c r="M21" s="2201"/>
      <c r="N21" s="2202"/>
    </row>
    <row r="22" spans="1:14" ht="22.5" customHeight="1" thickBot="1">
      <c r="A22" s="65">
        <v>2006</v>
      </c>
      <c r="B22" s="411">
        <v>0</v>
      </c>
      <c r="C22" s="27">
        <v>0</v>
      </c>
      <c r="D22" s="249">
        <v>0</v>
      </c>
      <c r="E22" s="130">
        <v>0</v>
      </c>
      <c r="F22" s="27">
        <v>0</v>
      </c>
      <c r="G22" s="314">
        <v>0</v>
      </c>
      <c r="H22" s="254">
        <v>0</v>
      </c>
      <c r="I22" s="28">
        <v>0</v>
      </c>
      <c r="J22" s="252">
        <v>0</v>
      </c>
      <c r="K22" s="254"/>
      <c r="L22" s="240"/>
      <c r="M22" s="323"/>
      <c r="N22" s="218"/>
    </row>
    <row r="23" spans="1:14" ht="22.5" customHeight="1">
      <c r="A23" s="65">
        <v>2007</v>
      </c>
      <c r="B23" s="411">
        <v>0</v>
      </c>
      <c r="C23" s="27">
        <v>63954</v>
      </c>
      <c r="D23" s="249">
        <f>B23+C23</f>
        <v>63954</v>
      </c>
      <c r="E23" s="130">
        <v>0</v>
      </c>
      <c r="F23" s="27">
        <v>867850</v>
      </c>
      <c r="G23" s="314">
        <f t="shared" si="3"/>
        <v>867850</v>
      </c>
      <c r="H23" s="254">
        <v>0</v>
      </c>
      <c r="I23" s="39">
        <f>C23-F23</f>
        <v>-803896</v>
      </c>
      <c r="J23" s="324">
        <f t="shared" si="5"/>
        <v>-803896</v>
      </c>
      <c r="K23" s="254">
        <v>6282502</v>
      </c>
      <c r="L23" s="240"/>
      <c r="M23" s="2200" t="s">
        <v>504</v>
      </c>
      <c r="N23" s="2171"/>
    </row>
    <row r="24" spans="1:14" ht="22.5" customHeight="1" thickBot="1">
      <c r="A24" s="65">
        <v>2008</v>
      </c>
      <c r="B24" s="411">
        <v>0</v>
      </c>
      <c r="C24" s="27">
        <v>0</v>
      </c>
      <c r="D24" s="249">
        <v>0</v>
      </c>
      <c r="E24" s="130">
        <v>0</v>
      </c>
      <c r="F24" s="27">
        <v>0</v>
      </c>
      <c r="G24" s="314">
        <f t="shared" si="3"/>
        <v>0</v>
      </c>
      <c r="H24" s="254">
        <f>B24-E24</f>
        <v>0</v>
      </c>
      <c r="I24" s="39">
        <f>C24-F24</f>
        <v>0</v>
      </c>
      <c r="J24" s="324">
        <f t="shared" si="5"/>
        <v>0</v>
      </c>
      <c r="K24" s="254">
        <f>E24-H24</f>
        <v>0</v>
      </c>
      <c r="L24" s="240"/>
      <c r="M24" s="323"/>
      <c r="N24" s="218"/>
    </row>
    <row r="25" spans="1:14" ht="22.5" customHeight="1" thickBot="1">
      <c r="A25" s="203">
        <v>2009</v>
      </c>
      <c r="B25" s="411">
        <v>32239229</v>
      </c>
      <c r="C25" s="27">
        <v>0</v>
      </c>
      <c r="D25" s="27">
        <v>0</v>
      </c>
      <c r="E25" s="27">
        <v>31228950</v>
      </c>
      <c r="F25" s="27">
        <v>0</v>
      </c>
      <c r="G25" s="27">
        <f t="shared" si="3"/>
        <v>31228950</v>
      </c>
      <c r="H25" s="39">
        <f>B25-E25</f>
        <v>1010279</v>
      </c>
      <c r="I25" s="39">
        <f>C25-F25</f>
        <v>0</v>
      </c>
      <c r="J25" s="28">
        <f t="shared" si="5"/>
        <v>1010279</v>
      </c>
      <c r="K25" s="39"/>
      <c r="L25" s="29"/>
      <c r="M25" s="2200" t="s">
        <v>504</v>
      </c>
      <c r="N25" s="2171"/>
    </row>
    <row r="26" spans="1:14" ht="22.5" customHeight="1" thickBot="1">
      <c r="A26" s="203">
        <v>2010</v>
      </c>
      <c r="B26" s="829">
        <v>56026206</v>
      </c>
      <c r="C26" s="27">
        <v>0</v>
      </c>
      <c r="D26" s="27">
        <v>0</v>
      </c>
      <c r="E26" s="27"/>
      <c r="F26" s="27"/>
      <c r="G26" s="27"/>
      <c r="H26" s="39"/>
      <c r="I26" s="39"/>
      <c r="J26" s="28"/>
      <c r="K26" s="39"/>
      <c r="L26" s="29"/>
      <c r="M26" s="827"/>
      <c r="N26" s="828"/>
    </row>
    <row r="27" spans="1:14" ht="22.5" customHeight="1" thickBot="1">
      <c r="A27" s="822" t="s">
        <v>970</v>
      </c>
      <c r="B27" s="43">
        <f>SUM(B18:B26)</f>
        <v>88265435</v>
      </c>
      <c r="C27" s="43">
        <f aca="true" t="shared" si="6" ref="C27:J27">SUM(C18:C26)</f>
        <v>1326954</v>
      </c>
      <c r="D27" s="43">
        <f t="shared" si="6"/>
        <v>1326954</v>
      </c>
      <c r="E27" s="43">
        <f t="shared" si="6"/>
        <v>31228950</v>
      </c>
      <c r="F27" s="43">
        <f t="shared" si="6"/>
        <v>1174570</v>
      </c>
      <c r="G27" s="43">
        <f t="shared" si="6"/>
        <v>32403520</v>
      </c>
      <c r="H27" s="43">
        <f t="shared" si="6"/>
        <v>1010279</v>
      </c>
      <c r="I27" s="43">
        <f t="shared" si="6"/>
        <v>152384</v>
      </c>
      <c r="J27" s="43">
        <f t="shared" si="6"/>
        <v>1162663</v>
      </c>
      <c r="K27" s="825"/>
      <c r="L27" s="826"/>
      <c r="M27" s="827"/>
      <c r="N27" s="828"/>
    </row>
    <row r="28" spans="1:14" s="50" customFormat="1" ht="22.5" customHeight="1" thickBot="1">
      <c r="A28" s="326" t="s">
        <v>100</v>
      </c>
      <c r="B28" s="43">
        <f aca="true" t="shared" si="7" ref="B28:G28">SUM(B17:B25)</f>
        <v>53066229</v>
      </c>
      <c r="C28" s="43">
        <f t="shared" si="7"/>
        <v>9844954</v>
      </c>
      <c r="D28" s="43">
        <f t="shared" si="7"/>
        <v>30671954</v>
      </c>
      <c r="E28" s="43">
        <f t="shared" si="7"/>
        <v>37682814</v>
      </c>
      <c r="F28" s="43">
        <f t="shared" si="7"/>
        <v>8301563</v>
      </c>
      <c r="G28" s="43">
        <f t="shared" si="7"/>
        <v>45984377</v>
      </c>
      <c r="H28" s="327">
        <f>SUM(H17:H21)</f>
        <v>14373136</v>
      </c>
      <c r="I28" s="136">
        <f>SUM(I17:I25)</f>
        <v>1543391</v>
      </c>
      <c r="J28" s="322">
        <f>SUM(J17:J21)</f>
        <v>16720423</v>
      </c>
      <c r="K28" s="193">
        <f>SUM(K18:K25)</f>
        <v>6282502</v>
      </c>
      <c r="L28" s="193">
        <f>SUM(L17:L21)</f>
        <v>1452675</v>
      </c>
      <c r="M28" s="136"/>
      <c r="N28" s="44"/>
    </row>
    <row r="29" spans="1:14" ht="22.5" customHeight="1">
      <c r="A29" s="45"/>
      <c r="B29" s="46"/>
      <c r="C29" s="46"/>
      <c r="D29" s="46"/>
      <c r="E29" s="46"/>
      <c r="F29" s="46"/>
      <c r="G29" s="46"/>
      <c r="H29" s="46"/>
      <c r="I29" s="46"/>
      <c r="J29" s="59"/>
      <c r="K29" s="46"/>
      <c r="L29" s="46"/>
      <c r="M29" s="46"/>
      <c r="N29" s="46"/>
    </row>
    <row r="30" spans="1:14" ht="22.5" customHeight="1">
      <c r="A30" s="45"/>
      <c r="C30" s="46"/>
      <c r="D30" s="46"/>
      <c r="E30" s="46"/>
      <c r="F30" s="46"/>
      <c r="G30" s="46"/>
      <c r="H30" s="46"/>
      <c r="I30" s="46"/>
      <c r="J30" s="59"/>
      <c r="K30" s="46"/>
      <c r="L30" s="46"/>
      <c r="M30" s="46"/>
      <c r="N30" s="46"/>
    </row>
    <row r="31" spans="2:11" ht="22.5" customHeight="1">
      <c r="B31" s="284" t="s">
        <v>111</v>
      </c>
      <c r="C31" s="268" t="s">
        <v>543</v>
      </c>
      <c r="D31" s="268"/>
      <c r="E31" s="48"/>
      <c r="F31" s="48"/>
      <c r="G31" s="49"/>
      <c r="H31" s="62"/>
      <c r="I31" s="63" t="s">
        <v>112</v>
      </c>
      <c r="J31" s="64" t="s">
        <v>354</v>
      </c>
      <c r="K31" s="49"/>
    </row>
    <row r="32" spans="2:12" ht="14.25" customHeight="1">
      <c r="B32" s="50" t="s">
        <v>544</v>
      </c>
      <c r="C32" s="49"/>
      <c r="D32" s="49"/>
      <c r="E32" s="49"/>
      <c r="F32" s="49"/>
      <c r="G32" s="49"/>
      <c r="H32" s="49"/>
      <c r="I32" s="49"/>
      <c r="J32" s="49"/>
      <c r="K32" s="49"/>
      <c r="L32" s="60" t="s">
        <v>113</v>
      </c>
    </row>
    <row r="33" spans="3:14" ht="22.5" customHeight="1">
      <c r="C33" s="49"/>
      <c r="D33" s="49"/>
      <c r="E33" s="49"/>
      <c r="F33" s="49"/>
      <c r="G33" s="49"/>
      <c r="H33" s="49"/>
      <c r="I33" s="49"/>
      <c r="J33" s="49"/>
      <c r="K33" s="49"/>
      <c r="L33" s="60"/>
      <c r="M33" s="49"/>
      <c r="N33" s="49"/>
    </row>
    <row r="36" spans="2:14" ht="22.5" customHeight="1">
      <c r="B36" s="51"/>
      <c r="C36" s="4"/>
      <c r="D36" s="4"/>
      <c r="E36" s="51"/>
      <c r="F36" s="12"/>
      <c r="G36" s="51"/>
      <c r="H36" s="51"/>
      <c r="I36" s="51"/>
      <c r="J36" s="61"/>
      <c r="K36" s="51"/>
      <c r="L36" s="51"/>
      <c r="M36" s="51"/>
      <c r="N36" s="51"/>
    </row>
    <row r="37" ht="22.5" customHeight="1">
      <c r="E37"/>
    </row>
    <row r="38" ht="22.5" customHeight="1">
      <c r="E38"/>
    </row>
  </sheetData>
  <sheetProtection/>
  <mergeCells count="11">
    <mergeCell ref="M23:N23"/>
    <mergeCell ref="M25:N25"/>
    <mergeCell ref="M19:N19"/>
    <mergeCell ref="M21:N21"/>
    <mergeCell ref="M10:N10"/>
    <mergeCell ref="M11:N11"/>
    <mergeCell ref="M12:N12"/>
    <mergeCell ref="M13:N13"/>
    <mergeCell ref="M18:N18"/>
    <mergeCell ref="M14:N14"/>
    <mergeCell ref="M15:N15"/>
  </mergeCells>
  <printOptions/>
  <pageMargins left="0.87" right="0.75" top="1.09" bottom="1" header="0" footer="0"/>
  <pageSetup horizontalDpi="600" verticalDpi="600" orientation="landscape" paperSize="14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3">
      <selection activeCell="K15" sqref="K15"/>
    </sheetView>
  </sheetViews>
  <sheetFormatPr defaultColWidth="11.421875" defaultRowHeight="12.75"/>
  <cols>
    <col min="1" max="1" width="12.8515625" style="66" customWidth="1"/>
    <col min="2" max="2" width="14.28125" style="0" customWidth="1"/>
    <col min="3" max="3" width="12.28125" style="0" customWidth="1"/>
    <col min="4" max="4" width="14.28125" style="0" customWidth="1"/>
    <col min="5" max="5" width="14.8515625" style="50" customWidth="1"/>
    <col min="6" max="6" width="14.8515625" style="0" customWidth="1"/>
    <col min="7" max="7" width="12.57421875" style="0" customWidth="1"/>
    <col min="8" max="8" width="11.57421875" style="1306" customWidth="1"/>
    <col min="9" max="9" width="12.8515625" style="1306" customWidth="1"/>
    <col min="10" max="10" width="14.57421875" style="1337" customWidth="1"/>
    <col min="11" max="11" width="12.7109375" style="0" customWidth="1"/>
    <col min="12" max="12" width="14.421875" style="0" customWidth="1"/>
    <col min="14" max="14" width="10.421875" style="0" customWidth="1"/>
  </cols>
  <sheetData>
    <row r="1" spans="1:14" s="3" customFormat="1" ht="15" customHeight="1">
      <c r="A1" s="281" t="s">
        <v>86</v>
      </c>
      <c r="B1" s="2"/>
      <c r="C1" s="1"/>
      <c r="D1" s="1"/>
      <c r="E1" s="1"/>
      <c r="F1" s="1"/>
      <c r="G1" s="1"/>
      <c r="H1" s="1304"/>
      <c r="I1" s="1304"/>
      <c r="J1" s="1305"/>
      <c r="K1" s="1"/>
      <c r="L1" s="1"/>
      <c r="M1" s="1"/>
      <c r="N1" s="1"/>
    </row>
    <row r="2" spans="1:14" ht="15.75">
      <c r="A2" s="281" t="s">
        <v>87</v>
      </c>
      <c r="B2" s="4"/>
      <c r="C2" s="1"/>
      <c r="D2" s="1"/>
      <c r="E2" s="1"/>
      <c r="F2" s="1"/>
      <c r="G2" s="1"/>
      <c r="H2" s="1304"/>
      <c r="I2" s="1304"/>
      <c r="J2" s="1305"/>
      <c r="K2" s="1"/>
      <c r="L2" s="1"/>
      <c r="M2" s="1"/>
      <c r="N2" s="1"/>
    </row>
    <row r="3" spans="1:14" ht="15.75">
      <c r="A3" s="281" t="s">
        <v>88</v>
      </c>
      <c r="B3" s="4"/>
      <c r="C3" s="1"/>
      <c r="D3" s="1"/>
      <c r="E3" s="1"/>
      <c r="F3" s="1"/>
      <c r="G3" s="1"/>
      <c r="H3" s="1304"/>
      <c r="I3" s="1304"/>
      <c r="J3" s="1305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304"/>
      <c r="I4" s="1304"/>
      <c r="J4" s="1305"/>
      <c r="K4" s="1"/>
      <c r="L4" s="1"/>
      <c r="M4" s="1"/>
      <c r="N4" s="1"/>
    </row>
    <row r="5" ht="12.75">
      <c r="E5"/>
    </row>
    <row r="6" spans="5:12" ht="15.75">
      <c r="E6"/>
      <c r="K6" s="5" t="s">
        <v>89</v>
      </c>
      <c r="L6" s="6" t="s">
        <v>921</v>
      </c>
    </row>
    <row r="7" spans="5:12" ht="15.75">
      <c r="E7"/>
      <c r="K7" s="7" t="s">
        <v>90</v>
      </c>
      <c r="L7" s="362">
        <v>891200248</v>
      </c>
    </row>
    <row r="8" spans="5:12" ht="15.75">
      <c r="E8"/>
      <c r="K8" s="7" t="s">
        <v>91</v>
      </c>
      <c r="L8" s="6" t="s">
        <v>124</v>
      </c>
    </row>
    <row r="9" spans="1:14" s="8" customFormat="1" ht="18.75" thickBot="1">
      <c r="A9" s="66"/>
      <c r="B9" s="9"/>
      <c r="C9" s="10"/>
      <c r="D9" s="11"/>
      <c r="E9" s="9"/>
      <c r="F9" s="12"/>
      <c r="G9" s="9"/>
      <c r="H9" s="1312"/>
      <c r="I9" s="1312"/>
      <c r="J9" s="1308"/>
      <c r="K9" s="9"/>
      <c r="L9" s="9"/>
      <c r="M9" s="9"/>
      <c r="N9" s="9"/>
    </row>
    <row r="10" spans="1:14" ht="27.75" customHeight="1" thickBot="1">
      <c r="A10" s="2175" t="s">
        <v>92</v>
      </c>
      <c r="B10" s="2249" t="s">
        <v>93</v>
      </c>
      <c r="C10" s="2249"/>
      <c r="D10" s="2250"/>
      <c r="E10" s="2248" t="s">
        <v>94</v>
      </c>
      <c r="F10" s="2249"/>
      <c r="G10" s="2250"/>
      <c r="H10" s="2457" t="s">
        <v>95</v>
      </c>
      <c r="I10" s="2458"/>
      <c r="J10" s="2459"/>
      <c r="K10" s="2274" t="s">
        <v>96</v>
      </c>
      <c r="L10" s="2244"/>
      <c r="M10" s="653" t="s">
        <v>97</v>
      </c>
      <c r="N10" s="599"/>
    </row>
    <row r="11" spans="1:14" ht="18" customHeight="1" thickBot="1">
      <c r="A11" s="2454"/>
      <c r="B11" s="133" t="s">
        <v>98</v>
      </c>
      <c r="C11" s="23" t="s">
        <v>99</v>
      </c>
      <c r="D11" s="116" t="s">
        <v>100</v>
      </c>
      <c r="E11" s="22" t="s">
        <v>98</v>
      </c>
      <c r="F11" s="23" t="s">
        <v>99</v>
      </c>
      <c r="G11" s="24" t="s">
        <v>100</v>
      </c>
      <c r="H11" s="1550" t="s">
        <v>98</v>
      </c>
      <c r="I11" s="1551" t="s">
        <v>99</v>
      </c>
      <c r="J11" s="1552" t="s">
        <v>100</v>
      </c>
      <c r="K11" s="230" t="s">
        <v>98</v>
      </c>
      <c r="L11" s="25" t="s">
        <v>99</v>
      </c>
      <c r="M11" s="230" t="s">
        <v>101</v>
      </c>
      <c r="N11" s="24" t="s">
        <v>102</v>
      </c>
    </row>
    <row r="12" spans="1:14" s="32" customFormat="1" ht="19.5" customHeight="1" hidden="1" thickBot="1">
      <c r="A12" s="26" t="s">
        <v>103</v>
      </c>
      <c r="B12" s="209">
        <v>22287000</v>
      </c>
      <c r="C12" s="137">
        <v>0</v>
      </c>
      <c r="D12" s="613">
        <f>B12+C12</f>
        <v>22287000</v>
      </c>
      <c r="E12" s="441">
        <v>0</v>
      </c>
      <c r="F12" s="137">
        <v>0</v>
      </c>
      <c r="G12" s="447">
        <f>+E12+F12</f>
        <v>0</v>
      </c>
      <c r="H12" s="1553">
        <f aca="true" t="shared" si="0" ref="H12:I18">B12-E12</f>
        <v>22287000</v>
      </c>
      <c r="I12" s="1553">
        <f t="shared" si="0"/>
        <v>0</v>
      </c>
      <c r="J12" s="1554">
        <f aca="true" t="shared" si="1" ref="J12:J17">H12+I12</f>
        <v>22287000</v>
      </c>
      <c r="K12" s="581"/>
      <c r="L12" s="449"/>
      <c r="M12" s="2453" t="s">
        <v>504</v>
      </c>
      <c r="N12" s="2171"/>
    </row>
    <row r="13" spans="1:14" s="32" customFormat="1" ht="19.5" customHeight="1" hidden="1" thickBot="1">
      <c r="A13" s="26" t="s">
        <v>104</v>
      </c>
      <c r="B13" s="209">
        <v>35344000</v>
      </c>
      <c r="C13" s="137">
        <v>0</v>
      </c>
      <c r="D13" s="613">
        <f>B13+C13</f>
        <v>35344000</v>
      </c>
      <c r="E13" s="441">
        <v>0</v>
      </c>
      <c r="F13" s="137">
        <v>0</v>
      </c>
      <c r="G13" s="447">
        <f>E13+F13</f>
        <v>0</v>
      </c>
      <c r="H13" s="1553">
        <f t="shared" si="0"/>
        <v>35344000</v>
      </c>
      <c r="I13" s="1553">
        <f t="shared" si="0"/>
        <v>0</v>
      </c>
      <c r="J13" s="1554">
        <f t="shared" si="1"/>
        <v>35344000</v>
      </c>
      <c r="K13" s="581"/>
      <c r="L13" s="449"/>
      <c r="M13" s="2453" t="s">
        <v>504</v>
      </c>
      <c r="N13" s="2171"/>
    </row>
    <row r="14" spans="1:14" s="32" customFormat="1" ht="30" customHeight="1" thickBot="1">
      <c r="A14" s="26" t="s">
        <v>105</v>
      </c>
      <c r="B14" s="209">
        <v>0</v>
      </c>
      <c r="C14" s="137">
        <v>0</v>
      </c>
      <c r="D14" s="613">
        <f>B14+C14</f>
        <v>0</v>
      </c>
      <c r="E14" s="441">
        <v>0</v>
      </c>
      <c r="F14" s="137">
        <v>0</v>
      </c>
      <c r="G14" s="447">
        <f>+E14+F14</f>
        <v>0</v>
      </c>
      <c r="H14" s="1553">
        <f t="shared" si="0"/>
        <v>0</v>
      </c>
      <c r="I14" s="1553">
        <f t="shared" si="0"/>
        <v>0</v>
      </c>
      <c r="J14" s="1554">
        <f t="shared" si="1"/>
        <v>0</v>
      </c>
      <c r="K14" s="581"/>
      <c r="L14" s="449"/>
      <c r="M14" s="2453" t="s">
        <v>504</v>
      </c>
      <c r="N14" s="2171"/>
    </row>
    <row r="15" spans="1:14" s="32" customFormat="1" ht="23.25" customHeight="1" thickBot="1">
      <c r="A15" s="26">
        <v>1.998</v>
      </c>
      <c r="B15" s="209">
        <v>1172000</v>
      </c>
      <c r="C15" s="137">
        <v>2139000</v>
      </c>
      <c r="D15" s="613">
        <f>B15+C15</f>
        <v>3311000</v>
      </c>
      <c r="E15" s="441">
        <v>2376071</v>
      </c>
      <c r="F15" s="137">
        <v>2139000</v>
      </c>
      <c r="G15" s="447">
        <f>+E15+F15</f>
        <v>4515071</v>
      </c>
      <c r="H15" s="1553">
        <f t="shared" si="0"/>
        <v>-1204071</v>
      </c>
      <c r="I15" s="1553">
        <f t="shared" si="0"/>
        <v>0</v>
      </c>
      <c r="J15" s="1554">
        <f>H15+I15</f>
        <v>-1204071</v>
      </c>
      <c r="K15" s="581"/>
      <c r="L15" s="449">
        <v>1269514</v>
      </c>
      <c r="M15" s="2453" t="s">
        <v>504</v>
      </c>
      <c r="N15" s="2171"/>
    </row>
    <row r="16" spans="1:14" s="32" customFormat="1" ht="20.25" customHeight="1" thickBot="1">
      <c r="A16" s="26">
        <v>1.999</v>
      </c>
      <c r="B16" s="209">
        <v>1419000</v>
      </c>
      <c r="C16" s="137">
        <v>0</v>
      </c>
      <c r="D16" s="613">
        <f>B16+C16</f>
        <v>1419000</v>
      </c>
      <c r="E16" s="441">
        <v>802391</v>
      </c>
      <c r="F16" s="137">
        <v>0</v>
      </c>
      <c r="G16" s="447">
        <f>+E16+F16</f>
        <v>802391</v>
      </c>
      <c r="H16" s="1553">
        <f t="shared" si="0"/>
        <v>616609</v>
      </c>
      <c r="I16" s="1553">
        <f t="shared" si="0"/>
        <v>0</v>
      </c>
      <c r="J16" s="1554">
        <f>H16+I16</f>
        <v>616609</v>
      </c>
      <c r="K16" s="581"/>
      <c r="L16" s="449">
        <v>1483114</v>
      </c>
      <c r="M16" s="2453" t="s">
        <v>504</v>
      </c>
      <c r="N16" s="2171"/>
    </row>
    <row r="17" spans="1:14" ht="23.25" customHeight="1">
      <c r="A17" s="93" t="s">
        <v>106</v>
      </c>
      <c r="B17" s="209">
        <v>49000</v>
      </c>
      <c r="C17" s="137">
        <v>0</v>
      </c>
      <c r="D17" s="613">
        <f aca="true" t="shared" si="2" ref="D17:D28">B17+C17</f>
        <v>49000</v>
      </c>
      <c r="E17" s="441">
        <v>69043</v>
      </c>
      <c r="F17" s="137"/>
      <c r="G17" s="447">
        <f aca="true" t="shared" si="3" ref="G17:G28">E17+F17</f>
        <v>69043</v>
      </c>
      <c r="H17" s="1553">
        <f t="shared" si="0"/>
        <v>-20043</v>
      </c>
      <c r="I17" s="1553">
        <f t="shared" si="0"/>
        <v>0</v>
      </c>
      <c r="J17" s="1554">
        <f t="shared" si="1"/>
        <v>-20043</v>
      </c>
      <c r="K17" s="581"/>
      <c r="L17" s="449"/>
      <c r="M17" s="2453" t="s">
        <v>504</v>
      </c>
      <c r="N17" s="2171"/>
    </row>
    <row r="18" spans="1:14" ht="24.75" customHeight="1" thickBot="1">
      <c r="A18" s="93" t="s">
        <v>107</v>
      </c>
      <c r="B18" s="984">
        <v>0</v>
      </c>
      <c r="C18" s="445">
        <v>0</v>
      </c>
      <c r="D18" s="661">
        <f t="shared" si="2"/>
        <v>0</v>
      </c>
      <c r="E18" s="444">
        <v>812700</v>
      </c>
      <c r="F18" s="445">
        <v>0</v>
      </c>
      <c r="G18" s="589">
        <f t="shared" si="3"/>
        <v>812700</v>
      </c>
      <c r="H18" s="1555">
        <f t="shared" si="0"/>
        <v>-812700</v>
      </c>
      <c r="I18" s="1555">
        <f t="shared" si="0"/>
        <v>0</v>
      </c>
      <c r="J18" s="1556">
        <f>H18+I18</f>
        <v>-812700</v>
      </c>
      <c r="K18" s="590"/>
      <c r="L18" s="451"/>
      <c r="M18" s="655"/>
      <c r="N18" s="586"/>
    </row>
    <row r="19" spans="1:14" ht="15" customHeight="1" thickBot="1">
      <c r="A19" s="469" t="s">
        <v>108</v>
      </c>
      <c r="B19" s="136">
        <f aca="true" t="shared" si="4" ref="B19:L19">SUM(B12:B18)</f>
        <v>60271000</v>
      </c>
      <c r="C19" s="148">
        <f t="shared" si="4"/>
        <v>2139000</v>
      </c>
      <c r="D19" s="148">
        <f t="shared" si="4"/>
        <v>62410000</v>
      </c>
      <c r="E19" s="148">
        <f t="shared" si="4"/>
        <v>4060205</v>
      </c>
      <c r="F19" s="148">
        <f t="shared" si="4"/>
        <v>2139000</v>
      </c>
      <c r="G19" s="148">
        <f t="shared" si="4"/>
        <v>6199205</v>
      </c>
      <c r="H19" s="1557">
        <f t="shared" si="4"/>
        <v>56210795</v>
      </c>
      <c r="I19" s="1557">
        <f t="shared" si="4"/>
        <v>0</v>
      </c>
      <c r="J19" s="1557">
        <f t="shared" si="4"/>
        <v>56210795</v>
      </c>
      <c r="K19" s="136">
        <f t="shared" si="4"/>
        <v>0</v>
      </c>
      <c r="L19" s="44">
        <f t="shared" si="4"/>
        <v>2752628</v>
      </c>
      <c r="M19" s="655"/>
      <c r="N19" s="586"/>
    </row>
    <row r="20" spans="1:14" ht="19.5" customHeight="1" thickBot="1">
      <c r="A20" s="859" t="s">
        <v>109</v>
      </c>
      <c r="B20" s="985">
        <v>1820000</v>
      </c>
      <c r="C20" s="659">
        <v>0</v>
      </c>
      <c r="D20" s="662">
        <f t="shared" si="2"/>
        <v>1820000</v>
      </c>
      <c r="E20" s="658">
        <v>1240130</v>
      </c>
      <c r="F20" s="659">
        <v>0</v>
      </c>
      <c r="G20" s="660">
        <f t="shared" si="3"/>
        <v>1240130</v>
      </c>
      <c r="H20" s="1558">
        <f aca="true" t="shared" si="5" ref="H20:I28">B20-E20</f>
        <v>579870</v>
      </c>
      <c r="I20" s="1558">
        <f t="shared" si="5"/>
        <v>0</v>
      </c>
      <c r="J20" s="1559">
        <f aca="true" t="shared" si="6" ref="J20:J28">H20+I20</f>
        <v>579870</v>
      </c>
      <c r="K20" s="656"/>
      <c r="L20" s="657"/>
      <c r="M20" s="2453" t="s">
        <v>504</v>
      </c>
      <c r="N20" s="2171"/>
    </row>
    <row r="21" spans="1:14" ht="19.5" customHeight="1" thickBot="1">
      <c r="A21" s="93" t="s">
        <v>110</v>
      </c>
      <c r="B21" s="209">
        <v>3520000</v>
      </c>
      <c r="C21" s="137">
        <v>2782000</v>
      </c>
      <c r="D21" s="613">
        <f t="shared" si="2"/>
        <v>6302000</v>
      </c>
      <c r="E21" s="441">
        <v>346190</v>
      </c>
      <c r="F21" s="137">
        <v>0</v>
      </c>
      <c r="G21" s="447">
        <f t="shared" si="3"/>
        <v>346190</v>
      </c>
      <c r="H21" s="1553">
        <f t="shared" si="5"/>
        <v>3173810</v>
      </c>
      <c r="I21" s="1553">
        <f t="shared" si="5"/>
        <v>2782000</v>
      </c>
      <c r="J21" s="1554">
        <f t="shared" si="6"/>
        <v>5955810</v>
      </c>
      <c r="K21" s="581"/>
      <c r="L21" s="449"/>
      <c r="M21" s="2453" t="s">
        <v>504</v>
      </c>
      <c r="N21" s="2171"/>
    </row>
    <row r="22" spans="1:14" ht="19.5" customHeight="1" thickBot="1">
      <c r="A22" s="93" t="s">
        <v>140</v>
      </c>
      <c r="B22" s="209">
        <v>0</v>
      </c>
      <c r="C22" s="137">
        <v>0</v>
      </c>
      <c r="D22" s="613">
        <f t="shared" si="2"/>
        <v>0</v>
      </c>
      <c r="E22" s="441">
        <v>3753680</v>
      </c>
      <c r="F22" s="137">
        <v>0</v>
      </c>
      <c r="G22" s="447">
        <f>E22+F22</f>
        <v>3753680</v>
      </c>
      <c r="H22" s="1553">
        <f t="shared" si="5"/>
        <v>-3753680</v>
      </c>
      <c r="I22" s="1553">
        <f t="shared" si="5"/>
        <v>0</v>
      </c>
      <c r="J22" s="1554">
        <f t="shared" si="6"/>
        <v>-3753680</v>
      </c>
      <c r="K22" s="581">
        <v>2670208</v>
      </c>
      <c r="L22" s="449"/>
      <c r="M22" s="2453" t="s">
        <v>504</v>
      </c>
      <c r="N22" s="2171"/>
    </row>
    <row r="23" spans="1:14" ht="19.5" customHeight="1" thickBot="1">
      <c r="A23" s="93" t="s">
        <v>141</v>
      </c>
      <c r="B23" s="209">
        <v>8377000</v>
      </c>
      <c r="C23" s="137">
        <v>0</v>
      </c>
      <c r="D23" s="613">
        <f t="shared" si="2"/>
        <v>8377000</v>
      </c>
      <c r="E23" s="441">
        <v>8377000</v>
      </c>
      <c r="F23" s="137">
        <v>0</v>
      </c>
      <c r="G23" s="447">
        <f t="shared" si="3"/>
        <v>8377000</v>
      </c>
      <c r="H23" s="1553">
        <f t="shared" si="5"/>
        <v>0</v>
      </c>
      <c r="I23" s="1553">
        <f t="shared" si="5"/>
        <v>0</v>
      </c>
      <c r="J23" s="1554">
        <f t="shared" si="6"/>
        <v>0</v>
      </c>
      <c r="K23" s="581">
        <v>692160</v>
      </c>
      <c r="L23" s="449"/>
      <c r="M23" s="2453" t="s">
        <v>504</v>
      </c>
      <c r="N23" s="2171"/>
    </row>
    <row r="24" spans="1:14" ht="19.5" customHeight="1" thickBot="1">
      <c r="A24" s="96" t="s">
        <v>348</v>
      </c>
      <c r="B24" s="209">
        <v>6472000</v>
      </c>
      <c r="C24" s="137">
        <v>0</v>
      </c>
      <c r="D24" s="613">
        <f t="shared" si="2"/>
        <v>6472000</v>
      </c>
      <c r="E24" s="441">
        <v>6376787</v>
      </c>
      <c r="F24" s="137">
        <v>872568</v>
      </c>
      <c r="G24" s="447">
        <f t="shared" si="3"/>
        <v>7249355</v>
      </c>
      <c r="H24" s="1553">
        <f t="shared" si="5"/>
        <v>95213</v>
      </c>
      <c r="I24" s="1553">
        <f t="shared" si="5"/>
        <v>-872568</v>
      </c>
      <c r="J24" s="1554">
        <f t="shared" si="6"/>
        <v>-777355</v>
      </c>
      <c r="K24" s="581"/>
      <c r="L24" s="449"/>
      <c r="M24" s="2453" t="s">
        <v>504</v>
      </c>
      <c r="N24" s="2171"/>
    </row>
    <row r="25" spans="1:14" ht="19.5" customHeight="1" thickBot="1">
      <c r="A25" s="96" t="s">
        <v>356</v>
      </c>
      <c r="B25" s="209">
        <v>6672339</v>
      </c>
      <c r="C25" s="137">
        <v>1937647</v>
      </c>
      <c r="D25" s="613">
        <f t="shared" si="2"/>
        <v>8609986</v>
      </c>
      <c r="E25" s="441">
        <v>6663744</v>
      </c>
      <c r="F25" s="137">
        <v>1937652</v>
      </c>
      <c r="G25" s="447">
        <f t="shared" si="3"/>
        <v>8601396</v>
      </c>
      <c r="H25" s="1553">
        <f t="shared" si="5"/>
        <v>8595</v>
      </c>
      <c r="I25" s="1553">
        <f t="shared" si="5"/>
        <v>-5</v>
      </c>
      <c r="J25" s="1554">
        <f t="shared" si="6"/>
        <v>8590</v>
      </c>
      <c r="K25" s="581"/>
      <c r="L25" s="449"/>
      <c r="M25" s="2453" t="s">
        <v>504</v>
      </c>
      <c r="N25" s="2171"/>
    </row>
    <row r="26" spans="1:14" ht="19.5" customHeight="1" thickBot="1">
      <c r="A26" s="96" t="s">
        <v>357</v>
      </c>
      <c r="B26" s="209">
        <v>7383267</v>
      </c>
      <c r="C26" s="137">
        <v>1209793</v>
      </c>
      <c r="D26" s="613">
        <f t="shared" si="2"/>
        <v>8593060</v>
      </c>
      <c r="E26" s="441">
        <v>7283506</v>
      </c>
      <c r="F26" s="137">
        <v>1349897</v>
      </c>
      <c r="G26" s="447">
        <f t="shared" si="3"/>
        <v>8633403</v>
      </c>
      <c r="H26" s="1553">
        <f t="shared" si="5"/>
        <v>99761</v>
      </c>
      <c r="I26" s="1553">
        <f t="shared" si="5"/>
        <v>-140104</v>
      </c>
      <c r="J26" s="1554">
        <f t="shared" si="6"/>
        <v>-40343</v>
      </c>
      <c r="K26" s="581"/>
      <c r="L26" s="449"/>
      <c r="M26" s="2453" t="s">
        <v>504</v>
      </c>
      <c r="N26" s="2171"/>
    </row>
    <row r="27" spans="1:14" ht="19.5" customHeight="1">
      <c r="A27" s="93" t="s">
        <v>384</v>
      </c>
      <c r="B27" s="984">
        <v>19420908</v>
      </c>
      <c r="C27" s="445">
        <v>0</v>
      </c>
      <c r="D27" s="661">
        <f t="shared" si="2"/>
        <v>19420908</v>
      </c>
      <c r="E27" s="444">
        <v>13166068</v>
      </c>
      <c r="F27" s="445">
        <v>0</v>
      </c>
      <c r="G27" s="589">
        <f t="shared" si="3"/>
        <v>13166068</v>
      </c>
      <c r="H27" s="1555">
        <f t="shared" si="5"/>
        <v>6254840</v>
      </c>
      <c r="I27" s="1555">
        <f t="shared" si="5"/>
        <v>0</v>
      </c>
      <c r="J27" s="1556">
        <f t="shared" si="6"/>
        <v>6254840</v>
      </c>
      <c r="K27" s="590"/>
      <c r="L27" s="451"/>
      <c r="M27" s="2455" t="s">
        <v>504</v>
      </c>
      <c r="N27" s="2456"/>
    </row>
    <row r="28" spans="1:14" ht="19.5" customHeight="1">
      <c r="A28" s="749">
        <v>2010</v>
      </c>
      <c r="B28" s="137">
        <v>15328713</v>
      </c>
      <c r="C28" s="137">
        <v>0</v>
      </c>
      <c r="D28" s="137">
        <f t="shared" si="2"/>
        <v>15328713</v>
      </c>
      <c r="E28" s="137">
        <v>16088653</v>
      </c>
      <c r="F28" s="137"/>
      <c r="G28" s="137">
        <f t="shared" si="3"/>
        <v>16088653</v>
      </c>
      <c r="H28" s="1560">
        <f t="shared" si="5"/>
        <v>-759940</v>
      </c>
      <c r="I28" s="1560"/>
      <c r="J28" s="1560">
        <f t="shared" si="6"/>
        <v>-759940</v>
      </c>
      <c r="K28" s="164"/>
      <c r="L28" s="164"/>
      <c r="M28" s="2325" t="s">
        <v>504</v>
      </c>
      <c r="N28" s="2452"/>
    </row>
    <row r="29" spans="1:14" ht="19.5" customHeight="1" thickBot="1">
      <c r="A29" s="822" t="s">
        <v>108</v>
      </c>
      <c r="B29" s="217">
        <f>SUM(B20:B28)</f>
        <v>68994227</v>
      </c>
      <c r="C29" s="217">
        <f aca="true" t="shared" si="7" ref="C29:J29">SUM(C20:C28)</f>
        <v>5929440</v>
      </c>
      <c r="D29" s="217">
        <f t="shared" si="7"/>
        <v>74923667</v>
      </c>
      <c r="E29" s="217">
        <f t="shared" si="7"/>
        <v>63295758</v>
      </c>
      <c r="F29" s="217">
        <f t="shared" si="7"/>
        <v>4160117</v>
      </c>
      <c r="G29" s="217">
        <f t="shared" si="7"/>
        <v>67455875</v>
      </c>
      <c r="H29" s="1561">
        <f t="shared" si="7"/>
        <v>5698469</v>
      </c>
      <c r="I29" s="1561">
        <f t="shared" si="7"/>
        <v>1769323</v>
      </c>
      <c r="J29" s="1561">
        <f t="shared" si="7"/>
        <v>7467792</v>
      </c>
      <c r="K29" s="192"/>
      <c r="L29" s="983"/>
      <c r="M29" s="986"/>
      <c r="N29" s="871"/>
    </row>
    <row r="30" spans="1:14" ht="20.25" customHeight="1" thickBot="1">
      <c r="A30" s="131" t="s">
        <v>100</v>
      </c>
      <c r="B30" s="136">
        <f>(+B19+B29)</f>
        <v>129265227</v>
      </c>
      <c r="C30" s="136">
        <f aca="true" t="shared" si="8" ref="C30:J30">(+C19+C29)</f>
        <v>8068440</v>
      </c>
      <c r="D30" s="136">
        <f t="shared" si="8"/>
        <v>137333667</v>
      </c>
      <c r="E30" s="136">
        <f t="shared" si="8"/>
        <v>67355963</v>
      </c>
      <c r="F30" s="136">
        <f t="shared" si="8"/>
        <v>6299117</v>
      </c>
      <c r="G30" s="136">
        <f t="shared" si="8"/>
        <v>73655080</v>
      </c>
      <c r="H30" s="1563">
        <f t="shared" si="8"/>
        <v>61909264</v>
      </c>
      <c r="I30" s="1563">
        <f t="shared" si="8"/>
        <v>1769323</v>
      </c>
      <c r="J30" s="1563">
        <f t="shared" si="8"/>
        <v>63678587</v>
      </c>
      <c r="K30" s="43">
        <f>SUM(K20:K28)</f>
        <v>3362368</v>
      </c>
      <c r="L30" s="43">
        <f>SUM(L20:L28)</f>
        <v>0</v>
      </c>
      <c r="M30" s="43"/>
      <c r="N30" s="44"/>
    </row>
    <row r="31" spans="1:14" ht="15">
      <c r="A31" s="476"/>
      <c r="B31" s="46"/>
      <c r="C31" s="46"/>
      <c r="D31" s="46"/>
      <c r="E31" s="46"/>
      <c r="F31" s="46"/>
      <c r="G31" s="46"/>
      <c r="H31" s="1328"/>
      <c r="I31" s="1328"/>
      <c r="J31" s="1329"/>
      <c r="K31" s="46"/>
      <c r="L31" s="46"/>
      <c r="M31" s="46"/>
      <c r="N31" s="46"/>
    </row>
    <row r="32" spans="1:14" ht="15">
      <c r="A32" s="476"/>
      <c r="B32" s="46"/>
      <c r="C32" s="46"/>
      <c r="D32" s="46"/>
      <c r="E32" s="46"/>
      <c r="F32" s="46"/>
      <c r="G32" s="46"/>
      <c r="H32" s="1328"/>
      <c r="I32" s="1328"/>
      <c r="J32" s="1329"/>
      <c r="K32" s="46"/>
      <c r="L32" s="46"/>
      <c r="M32" s="46"/>
      <c r="N32" s="46"/>
    </row>
    <row r="33" spans="1:14" ht="15">
      <c r="A33" s="476"/>
      <c r="B33" s="46"/>
      <c r="C33" s="46"/>
      <c r="D33" s="46"/>
      <c r="E33" s="46"/>
      <c r="F33" s="46"/>
      <c r="G33" s="46"/>
      <c r="H33" s="1328"/>
      <c r="I33" s="1328"/>
      <c r="J33" s="1329"/>
      <c r="K33" s="46"/>
      <c r="L33" s="46"/>
      <c r="M33" s="46"/>
      <c r="N33" s="46"/>
    </row>
    <row r="34" spans="1:14" ht="15">
      <c r="A34" s="476"/>
      <c r="B34" s="46"/>
      <c r="C34" s="46"/>
      <c r="D34" s="46"/>
      <c r="E34" s="46"/>
      <c r="F34" s="46"/>
      <c r="G34" s="46"/>
      <c r="H34" s="1328"/>
      <c r="I34" s="1328"/>
      <c r="J34" s="1329"/>
      <c r="K34" s="46"/>
      <c r="L34" s="46"/>
      <c r="M34" s="46"/>
      <c r="N34" s="46"/>
    </row>
    <row r="35" spans="1:14" ht="15">
      <c r="A35" s="476"/>
      <c r="C35" s="46"/>
      <c r="D35" s="46"/>
      <c r="E35" s="46"/>
      <c r="F35" s="46"/>
      <c r="G35" s="46"/>
      <c r="H35" s="1328"/>
      <c r="I35" s="1328"/>
      <c r="J35" s="1329"/>
      <c r="K35" s="46"/>
      <c r="L35" s="46"/>
      <c r="M35" s="46"/>
      <c r="N35" s="46"/>
    </row>
    <row r="36" spans="2:11" ht="15">
      <c r="B36" s="66" t="s">
        <v>111</v>
      </c>
      <c r="C36" s="47" t="s">
        <v>918</v>
      </c>
      <c r="D36" s="47"/>
      <c r="E36" s="48"/>
      <c r="F36" s="48"/>
      <c r="G36" s="49"/>
      <c r="H36" s="1564"/>
      <c r="I36" s="1334" t="s">
        <v>112</v>
      </c>
      <c r="J36" s="1565" t="s">
        <v>919</v>
      </c>
      <c r="K36" s="49"/>
    </row>
    <row r="37" spans="2:12" ht="12.75">
      <c r="B37" s="8" t="s">
        <v>920</v>
      </c>
      <c r="C37" s="49"/>
      <c r="D37" s="49"/>
      <c r="E37" s="49"/>
      <c r="F37" s="49"/>
      <c r="G37" s="49"/>
      <c r="H37" s="1330"/>
      <c r="I37" s="1330"/>
      <c r="J37" s="1308"/>
      <c r="K37" s="268"/>
      <c r="L37" s="54" t="s">
        <v>786</v>
      </c>
    </row>
    <row r="38" spans="3:14" ht="15">
      <c r="C38" s="49"/>
      <c r="D38" s="49"/>
      <c r="E38" s="49"/>
      <c r="F38" s="49"/>
      <c r="G38" s="49"/>
      <c r="H38" s="1330"/>
      <c r="I38" s="1330"/>
      <c r="J38" s="1330"/>
      <c r="K38" s="49"/>
      <c r="L38" s="60"/>
      <c r="M38" s="49"/>
      <c r="N38" s="49"/>
    </row>
    <row r="41" spans="2:14" ht="13.5" customHeight="1">
      <c r="B41" s="51"/>
      <c r="C41" s="4"/>
      <c r="D41" s="4"/>
      <c r="E41" s="51"/>
      <c r="F41" s="12"/>
      <c r="G41" s="51"/>
      <c r="H41" s="1338"/>
      <c r="I41" s="1338"/>
      <c r="J41" s="1339"/>
      <c r="K41" s="51"/>
      <c r="L41" s="51"/>
      <c r="M41" s="51"/>
      <c r="N41" s="51"/>
    </row>
    <row r="42" ht="12.75">
      <c r="E42"/>
    </row>
    <row r="43" ht="12.75">
      <c r="E43"/>
    </row>
  </sheetData>
  <sheetProtection/>
  <mergeCells count="20">
    <mergeCell ref="M15:N15"/>
    <mergeCell ref="M27:N27"/>
    <mergeCell ref="M26:N26"/>
    <mergeCell ref="B10:D10"/>
    <mergeCell ref="E10:G10"/>
    <mergeCell ref="H10:J10"/>
    <mergeCell ref="A10:A11"/>
    <mergeCell ref="M12:N12"/>
    <mergeCell ref="M13:N13"/>
    <mergeCell ref="M14:N14"/>
    <mergeCell ref="M28:N28"/>
    <mergeCell ref="K10:L10"/>
    <mergeCell ref="M16:N16"/>
    <mergeCell ref="M17:N17"/>
    <mergeCell ref="M20:N20"/>
    <mergeCell ref="M21:N21"/>
    <mergeCell ref="M22:N22"/>
    <mergeCell ref="M23:N23"/>
    <mergeCell ref="M24:N24"/>
    <mergeCell ref="M25:N25"/>
  </mergeCells>
  <printOptions horizontalCentered="1"/>
  <pageMargins left="0.7480314960629921" right="0.7480314960629921" top="0.89" bottom="0.5" header="0" footer="0"/>
  <pageSetup horizontalDpi="600" verticalDpi="600" orientation="landscape" paperSize="14" scale="7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5">
      <selection activeCell="G8" sqref="G8"/>
    </sheetView>
  </sheetViews>
  <sheetFormatPr defaultColWidth="11.421875" defaultRowHeight="12.75"/>
  <cols>
    <col min="1" max="1" width="11.00390625" style="0" bestFit="1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282" customWidth="1"/>
    <col min="9" max="9" width="15.7109375" style="1282" customWidth="1"/>
    <col min="10" max="10" width="14.28125" style="1283" customWidth="1"/>
    <col min="11" max="11" width="13.7109375" style="0" customWidth="1"/>
    <col min="12" max="12" width="15.140625" style="0" customWidth="1"/>
    <col min="13" max="13" width="15.574218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280"/>
      <c r="I1" s="1280"/>
      <c r="J1" s="1280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280"/>
      <c r="I2" s="1280"/>
      <c r="J2" s="1280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280"/>
      <c r="I3" s="1280"/>
      <c r="J3" s="1280"/>
      <c r="K3" s="1"/>
      <c r="L3" s="1"/>
      <c r="M3" s="1"/>
      <c r="N3" s="1"/>
    </row>
    <row r="4" ht="12.75">
      <c r="E4"/>
    </row>
    <row r="5" spans="5:12" ht="15.75">
      <c r="E5"/>
      <c r="K5" s="5" t="s">
        <v>196</v>
      </c>
      <c r="L5" s="50" t="s">
        <v>745</v>
      </c>
    </row>
    <row r="6" spans="5:12" ht="15.75">
      <c r="E6"/>
      <c r="K6" s="7" t="s">
        <v>90</v>
      </c>
      <c r="L6" s="68">
        <v>900014225</v>
      </c>
    </row>
    <row r="7" spans="5:12" ht="15.75">
      <c r="E7"/>
      <c r="K7" s="7" t="s">
        <v>91</v>
      </c>
      <c r="L7" s="68" t="s">
        <v>744</v>
      </c>
    </row>
    <row r="8" spans="2:14" s="8" customFormat="1" ht="18">
      <c r="B8" s="9"/>
      <c r="C8" s="11"/>
      <c r="D8" s="11"/>
      <c r="E8" s="9"/>
      <c r="F8" s="12"/>
      <c r="G8" s="9"/>
      <c r="H8" s="1286"/>
      <c r="I8" s="1286"/>
      <c r="J8" s="1287"/>
      <c r="K8" s="9"/>
      <c r="L8" s="9"/>
      <c r="M8" s="9"/>
      <c r="N8" s="9"/>
    </row>
    <row r="9" spans="1:14" ht="19.5" customHeight="1">
      <c r="A9" s="367" t="s">
        <v>92</v>
      </c>
      <c r="B9" s="368" t="s">
        <v>93</v>
      </c>
      <c r="C9" s="368"/>
      <c r="D9" s="368"/>
      <c r="E9" s="368" t="s">
        <v>94</v>
      </c>
      <c r="F9" s="368"/>
      <c r="G9" s="368"/>
      <c r="H9" s="1566" t="s">
        <v>175</v>
      </c>
      <c r="I9" s="1566"/>
      <c r="J9" s="1567"/>
      <c r="K9" s="370" t="s">
        <v>96</v>
      </c>
      <c r="L9" s="371"/>
      <c r="M9" s="372" t="s">
        <v>97</v>
      </c>
      <c r="N9" s="372"/>
    </row>
    <row r="10" spans="1:14" ht="19.5" customHeight="1">
      <c r="A10" s="367"/>
      <c r="B10" s="373" t="s">
        <v>98</v>
      </c>
      <c r="C10" s="373" t="s">
        <v>99</v>
      </c>
      <c r="D10" s="373" t="s">
        <v>100</v>
      </c>
      <c r="E10" s="373" t="s">
        <v>98</v>
      </c>
      <c r="F10" s="373" t="s">
        <v>99</v>
      </c>
      <c r="G10" s="373" t="s">
        <v>100</v>
      </c>
      <c r="H10" s="1288" t="s">
        <v>98</v>
      </c>
      <c r="I10" s="1288" t="s">
        <v>99</v>
      </c>
      <c r="J10" s="1289" t="s">
        <v>100</v>
      </c>
      <c r="K10" s="373" t="s">
        <v>98</v>
      </c>
      <c r="L10" s="373" t="s">
        <v>99</v>
      </c>
      <c r="M10" s="373" t="s">
        <v>101</v>
      </c>
      <c r="N10" s="373" t="s">
        <v>102</v>
      </c>
    </row>
    <row r="11" spans="1:14" s="32" customFormat="1" ht="19.5" customHeight="1">
      <c r="A11" s="274" t="s">
        <v>103</v>
      </c>
      <c r="B11" s="27">
        <v>0</v>
      </c>
      <c r="C11" s="27">
        <v>0</v>
      </c>
      <c r="D11" s="27">
        <f aca="true" t="shared" si="0" ref="D11:D17">B11+C11</f>
        <v>0</v>
      </c>
      <c r="E11" s="27">
        <v>0</v>
      </c>
      <c r="F11" s="27">
        <v>0</v>
      </c>
      <c r="G11" s="27">
        <f>+E11+F11</f>
        <v>0</v>
      </c>
      <c r="H11" s="1290">
        <f aca="true" t="shared" si="1" ref="H11:I17">B11-E11</f>
        <v>0</v>
      </c>
      <c r="I11" s="1290">
        <f t="shared" si="1"/>
        <v>0</v>
      </c>
      <c r="J11" s="1291">
        <f aca="true" t="shared" si="2" ref="J11:J16">H11+I11</f>
        <v>0</v>
      </c>
      <c r="K11" s="29"/>
      <c r="L11" s="29"/>
      <c r="M11" s="34"/>
      <c r="N11" s="214"/>
    </row>
    <row r="12" spans="1:14" s="32" customFormat="1" ht="19.5" customHeight="1">
      <c r="A12" s="221" t="s">
        <v>104</v>
      </c>
      <c r="B12" s="27">
        <v>0</v>
      </c>
      <c r="C12" s="27">
        <v>0</v>
      </c>
      <c r="D12" s="27">
        <f t="shared" si="0"/>
        <v>0</v>
      </c>
      <c r="E12" s="27">
        <v>0</v>
      </c>
      <c r="F12" s="27">
        <v>0</v>
      </c>
      <c r="G12" s="27">
        <f aca="true" t="shared" si="3" ref="G12:G24">E12+F12</f>
        <v>0</v>
      </c>
      <c r="H12" s="1290">
        <f t="shared" si="1"/>
        <v>0</v>
      </c>
      <c r="I12" s="1290">
        <f t="shared" si="1"/>
        <v>0</v>
      </c>
      <c r="J12" s="1291">
        <f t="shared" si="2"/>
        <v>0</v>
      </c>
      <c r="K12" s="29"/>
      <c r="L12" s="29"/>
      <c r="M12" s="34"/>
      <c r="N12" s="214"/>
    </row>
    <row r="13" spans="1:14" s="32" customFormat="1" ht="19.5" customHeight="1">
      <c r="A13" s="221" t="s">
        <v>105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t="shared" si="3"/>
        <v>0</v>
      </c>
      <c r="H13" s="1290">
        <f t="shared" si="1"/>
        <v>0</v>
      </c>
      <c r="I13" s="1290">
        <f t="shared" si="1"/>
        <v>0</v>
      </c>
      <c r="J13" s="1291">
        <f t="shared" si="2"/>
        <v>0</v>
      </c>
      <c r="K13" s="29"/>
      <c r="L13" s="29"/>
      <c r="M13" s="34"/>
      <c r="N13" s="214"/>
    </row>
    <row r="14" spans="1:14" s="32" customFormat="1" ht="19.5" customHeight="1">
      <c r="A14" s="221">
        <v>1.998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>+E14+F14</f>
        <v>0</v>
      </c>
      <c r="H14" s="1290">
        <f t="shared" si="1"/>
        <v>0</v>
      </c>
      <c r="I14" s="1290">
        <f t="shared" si="1"/>
        <v>0</v>
      </c>
      <c r="J14" s="1291">
        <f>H14+I14</f>
        <v>0</v>
      </c>
      <c r="K14" s="29"/>
      <c r="L14" s="29"/>
      <c r="M14" s="34"/>
      <c r="N14" s="214"/>
    </row>
    <row r="15" spans="1:14" s="32" customFormat="1" ht="19.5" customHeight="1">
      <c r="A15" s="221">
        <v>1.999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1290">
        <f t="shared" si="1"/>
        <v>0</v>
      </c>
      <c r="I15" s="1290">
        <f t="shared" si="1"/>
        <v>0</v>
      </c>
      <c r="J15" s="1291">
        <f>H15+I15</f>
        <v>0</v>
      </c>
      <c r="K15" s="29"/>
      <c r="L15" s="29"/>
      <c r="M15" s="34"/>
      <c r="N15" s="214"/>
    </row>
    <row r="16" spans="1:14" ht="19.5" customHeight="1">
      <c r="A16" s="203" t="s">
        <v>106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 t="shared" si="3"/>
        <v>0</v>
      </c>
      <c r="H16" s="1290">
        <f t="shared" si="1"/>
        <v>0</v>
      </c>
      <c r="I16" s="1290">
        <f t="shared" si="1"/>
        <v>0</v>
      </c>
      <c r="J16" s="1291">
        <f t="shared" si="2"/>
        <v>0</v>
      </c>
      <c r="K16" s="29"/>
      <c r="L16" s="29"/>
      <c r="M16" s="34"/>
      <c r="N16" s="214"/>
    </row>
    <row r="17" spans="1:14" ht="19.5" customHeight="1">
      <c r="A17" s="203" t="s">
        <v>107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1290">
        <f t="shared" si="1"/>
        <v>0</v>
      </c>
      <c r="I17" s="1290">
        <f t="shared" si="1"/>
        <v>0</v>
      </c>
      <c r="J17" s="1291">
        <f>H17+I17</f>
        <v>0</v>
      </c>
      <c r="K17" s="29"/>
      <c r="L17" s="29"/>
      <c r="M17" s="34"/>
      <c r="N17" s="214"/>
    </row>
    <row r="18" spans="1:14" ht="19.5" customHeight="1">
      <c r="A18" s="275" t="s">
        <v>108</v>
      </c>
      <c r="B18" s="38">
        <f>SUM(B11:B17)</f>
        <v>0</v>
      </c>
      <c r="C18" s="38">
        <f aca="true" t="shared" si="4" ref="C18:J18">SUM(C11:C17)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1292">
        <f t="shared" si="4"/>
        <v>0</v>
      </c>
      <c r="I18" s="1292">
        <f t="shared" si="4"/>
        <v>0</v>
      </c>
      <c r="J18" s="1293">
        <f t="shared" si="4"/>
        <v>0</v>
      </c>
      <c r="K18" s="38">
        <v>0</v>
      </c>
      <c r="L18" s="38">
        <f>SUM(L11:L17)</f>
        <v>0</v>
      </c>
      <c r="M18" s="34"/>
      <c r="N18" s="214"/>
    </row>
    <row r="19" spans="1:14" ht="19.5" customHeight="1">
      <c r="A19" s="203" t="s">
        <v>109</v>
      </c>
      <c r="B19" s="27">
        <v>0</v>
      </c>
      <c r="C19" s="27">
        <v>0</v>
      </c>
      <c r="D19" s="27">
        <f aca="true" t="shared" si="5" ref="D19:D24">B19+C19</f>
        <v>0</v>
      </c>
      <c r="E19" s="27">
        <v>0</v>
      </c>
      <c r="F19" s="27">
        <v>0</v>
      </c>
      <c r="G19" s="27">
        <f t="shared" si="3"/>
        <v>0</v>
      </c>
      <c r="H19" s="1290">
        <f aca="true" t="shared" si="6" ref="H19:I24">B19-E19</f>
        <v>0</v>
      </c>
      <c r="I19" s="1290">
        <f t="shared" si="6"/>
        <v>0</v>
      </c>
      <c r="J19" s="1291">
        <f aca="true" t="shared" si="7" ref="J19:J24">H19+I19</f>
        <v>0</v>
      </c>
      <c r="K19" s="29"/>
      <c r="L19" s="29"/>
      <c r="M19" s="175"/>
      <c r="N19" s="214"/>
    </row>
    <row r="20" spans="1:14" ht="19.5" customHeight="1">
      <c r="A20" s="203" t="s">
        <v>110</v>
      </c>
      <c r="B20" s="27">
        <v>0</v>
      </c>
      <c r="C20" s="27">
        <v>0</v>
      </c>
      <c r="D20" s="27">
        <f t="shared" si="5"/>
        <v>0</v>
      </c>
      <c r="E20" s="27">
        <v>0</v>
      </c>
      <c r="F20" s="27">
        <v>0</v>
      </c>
      <c r="G20" s="27">
        <f t="shared" si="3"/>
        <v>0</v>
      </c>
      <c r="H20" s="1291">
        <f t="shared" si="6"/>
        <v>0</v>
      </c>
      <c r="I20" s="1290">
        <f t="shared" si="6"/>
        <v>0</v>
      </c>
      <c r="J20" s="1291">
        <f t="shared" si="7"/>
        <v>0</v>
      </c>
      <c r="K20" s="29"/>
      <c r="L20" s="29"/>
      <c r="M20" s="175"/>
      <c r="N20" s="214"/>
    </row>
    <row r="21" spans="1:14" ht="19.5" customHeight="1">
      <c r="A21" s="203" t="s">
        <v>140</v>
      </c>
      <c r="B21" s="27">
        <v>0</v>
      </c>
      <c r="C21" s="27">
        <v>0</v>
      </c>
      <c r="D21" s="27">
        <f t="shared" si="5"/>
        <v>0</v>
      </c>
      <c r="E21" s="27">
        <v>0</v>
      </c>
      <c r="F21" s="27">
        <v>0</v>
      </c>
      <c r="G21" s="27">
        <f>E21+F21</f>
        <v>0</v>
      </c>
      <c r="H21" s="1291">
        <f t="shared" si="6"/>
        <v>0</v>
      </c>
      <c r="I21" s="1290">
        <f t="shared" si="6"/>
        <v>0</v>
      </c>
      <c r="J21" s="1291">
        <f t="shared" si="7"/>
        <v>0</v>
      </c>
      <c r="K21" s="29"/>
      <c r="L21" s="29"/>
      <c r="M21" s="175"/>
      <c r="N21" s="214"/>
    </row>
    <row r="22" spans="1:14" ht="19.5" customHeight="1">
      <c r="A22" s="203" t="s">
        <v>141</v>
      </c>
      <c r="B22" s="27">
        <v>0</v>
      </c>
      <c r="C22" s="27">
        <v>0</v>
      </c>
      <c r="D22" s="27">
        <f t="shared" si="5"/>
        <v>0</v>
      </c>
      <c r="E22" s="27">
        <v>0</v>
      </c>
      <c r="F22" s="27">
        <v>0</v>
      </c>
      <c r="G22" s="27">
        <f t="shared" si="3"/>
        <v>0</v>
      </c>
      <c r="H22" s="1291">
        <f t="shared" si="6"/>
        <v>0</v>
      </c>
      <c r="I22" s="1290">
        <f t="shared" si="6"/>
        <v>0</v>
      </c>
      <c r="J22" s="1291">
        <f t="shared" si="7"/>
        <v>0</v>
      </c>
      <c r="K22" s="29"/>
      <c r="L22" s="29"/>
      <c r="M22" s="175"/>
      <c r="N22" s="214"/>
    </row>
    <row r="23" spans="1:14" ht="19.5" customHeight="1">
      <c r="A23" s="203" t="s">
        <v>348</v>
      </c>
      <c r="B23" s="27">
        <v>0</v>
      </c>
      <c r="C23" s="27">
        <v>0</v>
      </c>
      <c r="D23" s="27">
        <f t="shared" si="5"/>
        <v>0</v>
      </c>
      <c r="E23" s="27">
        <v>0</v>
      </c>
      <c r="F23" s="27">
        <v>0</v>
      </c>
      <c r="G23" s="27">
        <f t="shared" si="3"/>
        <v>0</v>
      </c>
      <c r="H23" s="1291">
        <f t="shared" si="6"/>
        <v>0</v>
      </c>
      <c r="I23" s="1290">
        <f t="shared" si="6"/>
        <v>0</v>
      </c>
      <c r="J23" s="1291">
        <f t="shared" si="7"/>
        <v>0</v>
      </c>
      <c r="K23" s="29"/>
      <c r="L23" s="29"/>
      <c r="M23" s="175"/>
      <c r="N23" s="214"/>
    </row>
    <row r="24" spans="1:14" ht="19.5" customHeight="1">
      <c r="A24" s="203" t="s">
        <v>356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7">
        <v>0</v>
      </c>
      <c r="G24" s="27">
        <f t="shared" si="3"/>
        <v>0</v>
      </c>
      <c r="H24" s="1291">
        <f t="shared" si="6"/>
        <v>0</v>
      </c>
      <c r="I24" s="1290">
        <f t="shared" si="6"/>
        <v>0</v>
      </c>
      <c r="J24" s="1291">
        <f t="shared" si="7"/>
        <v>0</v>
      </c>
      <c r="K24" s="29"/>
      <c r="L24" s="29"/>
      <c r="M24" s="175"/>
      <c r="N24" s="214"/>
    </row>
    <row r="25" spans="1:14" ht="19.5" customHeight="1">
      <c r="A25" s="203" t="s">
        <v>357</v>
      </c>
      <c r="B25" s="27">
        <v>0</v>
      </c>
      <c r="C25" s="27">
        <v>0</v>
      </c>
      <c r="D25" s="27">
        <f>SUM(B25:C25)</f>
        <v>0</v>
      </c>
      <c r="E25" s="27">
        <v>0</v>
      </c>
      <c r="F25" s="27">
        <v>0</v>
      </c>
      <c r="G25" s="27">
        <f>SUM(E25:F25)</f>
        <v>0</v>
      </c>
      <c r="H25" s="1291">
        <f>+B25-E25</f>
        <v>0</v>
      </c>
      <c r="I25" s="1290">
        <f>+C25-F25</f>
        <v>0</v>
      </c>
      <c r="J25" s="1291">
        <f>SUM(H25:I25)</f>
        <v>0</v>
      </c>
      <c r="K25" s="29"/>
      <c r="L25" s="29"/>
      <c r="M25" s="175"/>
      <c r="N25" s="214"/>
    </row>
    <row r="26" spans="1:14" ht="19.5" customHeight="1">
      <c r="A26" s="203" t="s">
        <v>384</v>
      </c>
      <c r="B26" s="27">
        <v>0</v>
      </c>
      <c r="C26" s="27">
        <v>0</v>
      </c>
      <c r="D26" s="27">
        <f>SUM(B26:C26)</f>
        <v>0</v>
      </c>
      <c r="E26" s="27">
        <v>0</v>
      </c>
      <c r="F26" s="27">
        <v>0</v>
      </c>
      <c r="G26" s="27">
        <f>SUM(E26:F26)</f>
        <v>0</v>
      </c>
      <c r="H26" s="1291">
        <f>+B26-E26</f>
        <v>0</v>
      </c>
      <c r="I26" s="1290">
        <v>0</v>
      </c>
      <c r="J26" s="1291">
        <f>SUM(H26:I26)</f>
        <v>0</v>
      </c>
      <c r="K26" s="29"/>
      <c r="L26" s="29"/>
      <c r="M26" s="175"/>
      <c r="N26" s="214"/>
    </row>
    <row r="27" spans="1:14" ht="19.5" customHeight="1">
      <c r="A27" s="203" t="s">
        <v>606</v>
      </c>
      <c r="B27" s="411">
        <v>1102500</v>
      </c>
      <c r="C27" s="411">
        <v>0</v>
      </c>
      <c r="D27" s="411">
        <f>SUM(B27:C27)</f>
        <v>1102500</v>
      </c>
      <c r="E27" s="411">
        <v>923112</v>
      </c>
      <c r="F27" s="411">
        <v>0</v>
      </c>
      <c r="G27" s="411">
        <f>SUM(E27:F27)</f>
        <v>923112</v>
      </c>
      <c r="H27" s="1291">
        <f>+B27-E27</f>
        <v>179388</v>
      </c>
      <c r="I27" s="1291">
        <v>0</v>
      </c>
      <c r="J27" s="1291">
        <f>SUM(H27:I27)</f>
        <v>179388</v>
      </c>
      <c r="K27" s="29"/>
      <c r="L27" s="29"/>
      <c r="M27" s="2172" t="s">
        <v>367</v>
      </c>
      <c r="N27" s="2265"/>
    </row>
    <row r="28" spans="1:14" ht="20.25" customHeight="1">
      <c r="A28" s="203" t="s">
        <v>537</v>
      </c>
      <c r="B28" s="57">
        <f>SUM(B18:B27)</f>
        <v>1102500</v>
      </c>
      <c r="C28" s="57">
        <f aca="true" t="shared" si="8" ref="C28:L28">SUM(C18:C27)</f>
        <v>0</v>
      </c>
      <c r="D28" s="57">
        <f t="shared" si="8"/>
        <v>1102500</v>
      </c>
      <c r="E28" s="57">
        <f t="shared" si="8"/>
        <v>923112</v>
      </c>
      <c r="F28" s="57">
        <f t="shared" si="8"/>
        <v>0</v>
      </c>
      <c r="G28" s="57">
        <f t="shared" si="8"/>
        <v>923112</v>
      </c>
      <c r="H28" s="1293">
        <f t="shared" si="8"/>
        <v>179388</v>
      </c>
      <c r="I28" s="1293">
        <f t="shared" si="8"/>
        <v>0</v>
      </c>
      <c r="J28" s="1293">
        <f t="shared" si="8"/>
        <v>179388</v>
      </c>
      <c r="K28" s="38">
        <f t="shared" si="8"/>
        <v>0</v>
      </c>
      <c r="L28" s="38">
        <f t="shared" si="8"/>
        <v>0</v>
      </c>
      <c r="M28" s="38"/>
      <c r="N28" s="38"/>
    </row>
    <row r="29" spans="1:14" ht="15">
      <c r="A29" s="45"/>
      <c r="B29" s="46"/>
      <c r="C29" s="46"/>
      <c r="D29" s="46"/>
      <c r="E29" s="46"/>
      <c r="F29" s="46"/>
      <c r="G29" s="46"/>
      <c r="H29" s="1297"/>
      <c r="I29" s="1297"/>
      <c r="J29" s="1298"/>
      <c r="K29" s="46"/>
      <c r="L29" s="46"/>
      <c r="M29" s="46"/>
      <c r="N29" s="46"/>
    </row>
    <row r="30" spans="1:14" ht="15">
      <c r="A30" s="45"/>
      <c r="B30" s="46"/>
      <c r="C30" s="46"/>
      <c r="D30" s="46"/>
      <c r="E30" s="46"/>
      <c r="F30" s="46"/>
      <c r="G30" s="46"/>
      <c r="H30" s="1297"/>
      <c r="I30" s="1297"/>
      <c r="J30" s="1298"/>
      <c r="K30" s="46"/>
      <c r="L30" s="46"/>
      <c r="M30" s="46"/>
      <c r="N30" s="46"/>
    </row>
    <row r="31" spans="1:14" ht="15">
      <c r="A31" s="45"/>
      <c r="C31" s="46"/>
      <c r="D31" s="46"/>
      <c r="E31" s="46"/>
      <c r="F31" s="46"/>
      <c r="G31" s="46"/>
      <c r="H31" s="1297"/>
      <c r="I31" s="1297"/>
      <c r="J31" s="1298"/>
      <c r="K31" s="46"/>
      <c r="L31" s="46"/>
      <c r="M31" s="46"/>
      <c r="N31" s="46"/>
    </row>
    <row r="32" spans="2:11" ht="15">
      <c r="B32" s="66" t="s">
        <v>111</v>
      </c>
      <c r="C32" s="47" t="s">
        <v>746</v>
      </c>
      <c r="D32" s="47"/>
      <c r="E32" s="48"/>
      <c r="F32" s="48"/>
      <c r="G32" s="49"/>
      <c r="H32" s="1299"/>
      <c r="I32" s="1300" t="s">
        <v>112</v>
      </c>
      <c r="J32" s="1301" t="s">
        <v>354</v>
      </c>
      <c r="K32" s="49"/>
    </row>
    <row r="33" spans="2:12" ht="15">
      <c r="B33" s="8" t="s">
        <v>747</v>
      </c>
      <c r="C33" s="49"/>
      <c r="D33" s="49"/>
      <c r="E33" s="49"/>
      <c r="F33" s="49"/>
      <c r="G33" s="49"/>
      <c r="H33" s="1302"/>
      <c r="I33" s="1302"/>
      <c r="J33" s="1302"/>
      <c r="K33" s="49"/>
      <c r="L33" s="60" t="s">
        <v>113</v>
      </c>
    </row>
    <row r="34" spans="3:14" ht="15">
      <c r="C34" s="49"/>
      <c r="D34" s="49"/>
      <c r="E34" s="49"/>
      <c r="F34" s="49"/>
      <c r="G34" s="49"/>
      <c r="H34" s="1302"/>
      <c r="I34" s="1302"/>
      <c r="J34" s="1302"/>
      <c r="K34" s="49"/>
      <c r="L34" s="60"/>
      <c r="M34" s="49"/>
      <c r="N34" s="49"/>
    </row>
    <row r="36" ht="12.75">
      <c r="B36" s="51"/>
    </row>
    <row r="37" spans="3:14" ht="18">
      <c r="C37" s="4"/>
      <c r="D37" s="4"/>
      <c r="E37" s="51"/>
      <c r="F37" s="12"/>
      <c r="G37" s="51"/>
      <c r="H37" s="1568"/>
      <c r="I37" s="1568"/>
      <c r="J37" s="1569"/>
      <c r="K37" s="51"/>
      <c r="L37" s="51"/>
      <c r="M37" s="51"/>
      <c r="N37" s="51"/>
    </row>
    <row r="38" ht="12.75">
      <c r="E38"/>
    </row>
    <row r="39" ht="12.75">
      <c r="E39"/>
    </row>
  </sheetData>
  <sheetProtection/>
  <mergeCells count="1">
    <mergeCell ref="M27:N27"/>
  </mergeCells>
  <printOptions horizontalCentered="1" verticalCentered="1"/>
  <pageMargins left="0.75" right="0.75" top="0.7874015748031497" bottom="1" header="0" footer="0"/>
  <pageSetup horizontalDpi="600" verticalDpi="600" orientation="landscape" paperSize="14" scale="7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594" customWidth="1"/>
    <col min="9" max="9" width="15.7109375" style="1594" customWidth="1"/>
    <col min="10" max="10" width="14.28125" style="1595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592"/>
      <c r="I1" s="1592"/>
      <c r="J1" s="1592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592"/>
      <c r="I2" s="1592"/>
      <c r="J2" s="1592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592"/>
      <c r="I3" s="1592"/>
      <c r="J3" s="1592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592"/>
      <c r="I4" s="1592"/>
      <c r="J4" s="1593"/>
      <c r="K4" s="1"/>
      <c r="L4" s="1"/>
      <c r="M4" s="1"/>
      <c r="N4" s="1"/>
    </row>
    <row r="5" ht="12.75">
      <c r="E5"/>
    </row>
    <row r="6" spans="5:12" ht="15.75">
      <c r="E6"/>
      <c r="J6" s="1596"/>
      <c r="K6" s="5" t="s">
        <v>196</v>
      </c>
      <c r="L6" s="68" t="s">
        <v>246</v>
      </c>
    </row>
    <row r="7" spans="5:12" ht="15.75">
      <c r="E7"/>
      <c r="K7" s="7" t="s">
        <v>90</v>
      </c>
      <c r="L7" s="6" t="s">
        <v>247</v>
      </c>
    </row>
    <row r="8" spans="5:12" ht="15.75">
      <c r="E8"/>
      <c r="K8" s="7" t="s">
        <v>91</v>
      </c>
      <c r="L8" s="6" t="s">
        <v>248</v>
      </c>
    </row>
    <row r="9" spans="2:14" s="8" customFormat="1" ht="18.75" thickBot="1">
      <c r="B9" s="9"/>
      <c r="C9" s="10"/>
      <c r="D9" s="11"/>
      <c r="E9" s="9"/>
      <c r="F9" s="12"/>
      <c r="G9" s="9"/>
      <c r="H9" s="1346"/>
      <c r="I9" s="1346"/>
      <c r="J9" s="1347"/>
      <c r="K9" s="9"/>
      <c r="L9" s="9"/>
      <c r="M9" s="9"/>
      <c r="N9" s="9"/>
    </row>
    <row r="10" spans="1:14" ht="19.5" customHeight="1">
      <c r="A10" s="157" t="s">
        <v>92</v>
      </c>
      <c r="B10" s="864" t="s">
        <v>93</v>
      </c>
      <c r="C10" s="865"/>
      <c r="D10" s="866"/>
      <c r="E10" s="864" t="s">
        <v>94</v>
      </c>
      <c r="F10" s="865"/>
      <c r="G10" s="866"/>
      <c r="H10" s="1597" t="s">
        <v>175</v>
      </c>
      <c r="I10" s="1598"/>
      <c r="J10" s="1599"/>
      <c r="K10" s="867" t="s">
        <v>96</v>
      </c>
      <c r="L10" s="868"/>
      <c r="M10" s="869" t="s">
        <v>97</v>
      </c>
      <c r="N10" s="870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600" t="s">
        <v>98</v>
      </c>
      <c r="I11" s="1600" t="s">
        <v>99</v>
      </c>
      <c r="J11" s="1601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0</v>
      </c>
      <c r="C12" s="27">
        <v>0</v>
      </c>
      <c r="D12" s="27">
        <f aca="true" t="shared" si="0" ref="D12:D20">B12+C12</f>
        <v>0</v>
      </c>
      <c r="E12" s="27">
        <v>0</v>
      </c>
      <c r="F12" s="27">
        <v>0</v>
      </c>
      <c r="G12" s="27">
        <f>+E12+F12</f>
        <v>0</v>
      </c>
      <c r="H12" s="1602">
        <f aca="true" t="shared" si="1" ref="H12:I18">B12-E12</f>
        <v>0</v>
      </c>
      <c r="I12" s="1602">
        <f t="shared" si="1"/>
        <v>0</v>
      </c>
      <c r="J12" s="1603">
        <f aca="true" t="shared" si="2" ref="J12:J18">H12+I12</f>
        <v>0</v>
      </c>
      <c r="K12" s="29"/>
      <c r="L12" s="29"/>
      <c r="M12" s="34"/>
      <c r="N12" s="214"/>
    </row>
    <row r="13" spans="1:14" s="32" customFormat="1" ht="19.5" customHeight="1">
      <c r="A13" s="221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1602">
        <f t="shared" si="1"/>
        <v>0</v>
      </c>
      <c r="I13" s="1602">
        <f t="shared" si="1"/>
        <v>0</v>
      </c>
      <c r="J13" s="1603">
        <f t="shared" si="2"/>
        <v>0</v>
      </c>
      <c r="K13" s="29"/>
      <c r="L13" s="29"/>
      <c r="M13" s="34"/>
      <c r="N13" s="214"/>
    </row>
    <row r="14" spans="1:14" s="32" customFormat="1" ht="19.5" customHeight="1">
      <c r="A14" s="221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1602">
        <f t="shared" si="1"/>
        <v>0</v>
      </c>
      <c r="I14" s="1602">
        <f t="shared" si="1"/>
        <v>0</v>
      </c>
      <c r="J14" s="1603">
        <f t="shared" si="2"/>
        <v>0</v>
      </c>
      <c r="K14" s="29"/>
      <c r="L14" s="29"/>
      <c r="M14" s="34"/>
      <c r="N14" s="214"/>
    </row>
    <row r="15" spans="1:14" s="32" customFormat="1" ht="19.5" customHeight="1">
      <c r="A15" s="221">
        <v>1.998</v>
      </c>
      <c r="B15" s="27">
        <v>729000</v>
      </c>
      <c r="C15" s="27">
        <v>675000</v>
      </c>
      <c r="D15" s="27">
        <f t="shared" si="0"/>
        <v>1404000</v>
      </c>
      <c r="E15" s="27">
        <v>472272</v>
      </c>
      <c r="F15" s="27">
        <v>675000</v>
      </c>
      <c r="G15" s="27">
        <f>+E15+F15</f>
        <v>1147272</v>
      </c>
      <c r="H15" s="1602">
        <f t="shared" si="1"/>
        <v>256728</v>
      </c>
      <c r="I15" s="1602">
        <f t="shared" si="1"/>
        <v>0</v>
      </c>
      <c r="J15" s="1603">
        <f t="shared" si="2"/>
        <v>256728</v>
      </c>
      <c r="K15" s="29"/>
      <c r="L15" s="29">
        <v>547828</v>
      </c>
      <c r="M15" s="34" t="s">
        <v>240</v>
      </c>
      <c r="N15" s="214">
        <v>38401</v>
      </c>
    </row>
    <row r="16" spans="1:14" s="32" customFormat="1" ht="19.5" customHeight="1">
      <c r="A16" s="221">
        <v>1.999</v>
      </c>
      <c r="B16" s="27">
        <v>838000</v>
      </c>
      <c r="C16" s="27">
        <v>776000</v>
      </c>
      <c r="D16" s="27">
        <f t="shared" si="0"/>
        <v>1614000</v>
      </c>
      <c r="E16" s="27">
        <v>678870</v>
      </c>
      <c r="F16" s="27">
        <v>536400</v>
      </c>
      <c r="G16" s="27">
        <f>+E16+F16</f>
        <v>1215270</v>
      </c>
      <c r="H16" s="1602">
        <f t="shared" si="1"/>
        <v>159130</v>
      </c>
      <c r="I16" s="1602">
        <f t="shared" si="1"/>
        <v>239600</v>
      </c>
      <c r="J16" s="1603">
        <f t="shared" si="2"/>
        <v>398730</v>
      </c>
      <c r="K16" s="29"/>
      <c r="L16" s="29"/>
      <c r="M16" s="34" t="s">
        <v>241</v>
      </c>
      <c r="N16" s="214">
        <v>38401</v>
      </c>
    </row>
    <row r="17" spans="1:14" ht="19.5" customHeight="1">
      <c r="A17" s="203" t="s">
        <v>106</v>
      </c>
      <c r="B17" s="27">
        <v>2552000</v>
      </c>
      <c r="C17" s="27">
        <v>1325000</v>
      </c>
      <c r="D17" s="27">
        <f t="shared" si="0"/>
        <v>3877000</v>
      </c>
      <c r="E17" s="27">
        <v>2967858</v>
      </c>
      <c r="F17" s="27">
        <v>1564600</v>
      </c>
      <c r="G17" s="27">
        <f t="shared" si="3"/>
        <v>4532458</v>
      </c>
      <c r="H17" s="1602">
        <f t="shared" si="1"/>
        <v>-415858</v>
      </c>
      <c r="I17" s="1602">
        <f t="shared" si="1"/>
        <v>-239600</v>
      </c>
      <c r="J17" s="1603">
        <f t="shared" si="2"/>
        <v>-655458</v>
      </c>
      <c r="K17" s="29">
        <v>817522</v>
      </c>
      <c r="L17" s="29">
        <v>16808</v>
      </c>
      <c r="M17" s="34" t="s">
        <v>242</v>
      </c>
      <c r="N17" s="214">
        <v>38401</v>
      </c>
    </row>
    <row r="18" spans="1:14" ht="19.5" customHeight="1">
      <c r="A18" s="203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1602">
        <f t="shared" si="1"/>
        <v>0</v>
      </c>
      <c r="I18" s="1602">
        <f t="shared" si="1"/>
        <v>0</v>
      </c>
      <c r="J18" s="1603">
        <f t="shared" si="2"/>
        <v>0</v>
      </c>
      <c r="K18" s="29">
        <v>3318887</v>
      </c>
      <c r="L18" s="29">
        <v>1724080</v>
      </c>
      <c r="M18" s="34" t="s">
        <v>243</v>
      </c>
      <c r="N18" s="214">
        <v>38401</v>
      </c>
    </row>
    <row r="19" spans="1:14" ht="19.5" customHeight="1">
      <c r="A19" s="275" t="s">
        <v>108</v>
      </c>
      <c r="B19" s="38">
        <f>SUM(B12:B18)</f>
        <v>4119000</v>
      </c>
      <c r="C19" s="38">
        <f aca="true" t="shared" si="4" ref="C19:J19">SUM(C12:C18)</f>
        <v>2776000</v>
      </c>
      <c r="D19" s="38">
        <f t="shared" si="4"/>
        <v>6895000</v>
      </c>
      <c r="E19" s="38">
        <f t="shared" si="4"/>
        <v>4119000</v>
      </c>
      <c r="F19" s="38">
        <f t="shared" si="4"/>
        <v>2776000</v>
      </c>
      <c r="G19" s="38">
        <f t="shared" si="4"/>
        <v>6895000</v>
      </c>
      <c r="H19" s="1604">
        <f t="shared" si="4"/>
        <v>0</v>
      </c>
      <c r="I19" s="1604">
        <f t="shared" si="4"/>
        <v>0</v>
      </c>
      <c r="J19" s="1605">
        <f t="shared" si="4"/>
        <v>0</v>
      </c>
      <c r="K19" s="38">
        <f>SUM(K12:K18)</f>
        <v>4136409</v>
      </c>
      <c r="L19" s="38">
        <f>SUM(L12:L18)</f>
        <v>2288716</v>
      </c>
      <c r="M19" s="34"/>
      <c r="N19" s="214"/>
    </row>
    <row r="20" spans="1:14" ht="19.5" customHeight="1">
      <c r="A20" s="203" t="s">
        <v>109</v>
      </c>
      <c r="B20" s="27">
        <v>13005000</v>
      </c>
      <c r="C20" s="27">
        <v>10726000</v>
      </c>
      <c r="D20" s="27">
        <f t="shared" si="0"/>
        <v>23731000</v>
      </c>
      <c r="E20" s="27">
        <v>4208475</v>
      </c>
      <c r="F20" s="27">
        <v>3031281</v>
      </c>
      <c r="G20" s="27">
        <f t="shared" si="3"/>
        <v>7239756</v>
      </c>
      <c r="H20" s="1602">
        <f aca="true" t="shared" si="5" ref="H20:H28">B20-E20</f>
        <v>8796525</v>
      </c>
      <c r="I20" s="1602">
        <f aca="true" t="shared" si="6" ref="I20:I28">C20-F20</f>
        <v>7694719</v>
      </c>
      <c r="J20" s="1603">
        <f aca="true" t="shared" si="7" ref="J20:J28">H20+I20</f>
        <v>16491244</v>
      </c>
      <c r="K20" s="29"/>
      <c r="L20" s="29"/>
      <c r="M20" s="34" t="s">
        <v>244</v>
      </c>
      <c r="N20" s="214">
        <v>38401</v>
      </c>
    </row>
    <row r="21" spans="1:14" ht="19.5" customHeight="1">
      <c r="A21" s="203" t="s">
        <v>110</v>
      </c>
      <c r="B21" s="27">
        <v>5429000</v>
      </c>
      <c r="C21" s="27">
        <v>3761000</v>
      </c>
      <c r="D21" s="27">
        <f aca="true" t="shared" si="8" ref="D21:D28">B21+C21</f>
        <v>9190000</v>
      </c>
      <c r="E21" s="27">
        <v>3731258</v>
      </c>
      <c r="F21" s="27">
        <v>2583796</v>
      </c>
      <c r="G21" s="27">
        <f t="shared" si="3"/>
        <v>6315054</v>
      </c>
      <c r="H21" s="1603">
        <f t="shared" si="5"/>
        <v>1697742</v>
      </c>
      <c r="I21" s="1602">
        <f t="shared" si="6"/>
        <v>1177204</v>
      </c>
      <c r="J21" s="1603">
        <f t="shared" si="7"/>
        <v>2874946</v>
      </c>
      <c r="K21" s="29"/>
      <c r="L21" s="29"/>
      <c r="M21" s="34" t="s">
        <v>245</v>
      </c>
      <c r="N21" s="214">
        <v>38401</v>
      </c>
    </row>
    <row r="22" spans="1:14" ht="18.75" customHeight="1">
      <c r="A22" s="203" t="s">
        <v>140</v>
      </c>
      <c r="B22" s="27">
        <v>2686000</v>
      </c>
      <c r="C22" s="27">
        <v>1376000</v>
      </c>
      <c r="D22" s="27">
        <f t="shared" si="8"/>
        <v>4062000</v>
      </c>
      <c r="E22" s="27">
        <v>2863546</v>
      </c>
      <c r="F22" s="27">
        <v>1369343</v>
      </c>
      <c r="G22" s="27">
        <f>E22+F22</f>
        <v>4232889</v>
      </c>
      <c r="H22" s="1603">
        <f t="shared" si="5"/>
        <v>-177546</v>
      </c>
      <c r="I22" s="1602">
        <f t="shared" si="6"/>
        <v>6657</v>
      </c>
      <c r="J22" s="1603">
        <f t="shared" si="7"/>
        <v>-170889</v>
      </c>
      <c r="K22" s="29"/>
      <c r="L22" s="29"/>
      <c r="M22" s="34" t="s">
        <v>607</v>
      </c>
      <c r="N22" s="214">
        <v>38992</v>
      </c>
    </row>
    <row r="23" spans="1:14" ht="19.5" customHeight="1">
      <c r="A23" s="203" t="s">
        <v>141</v>
      </c>
      <c r="B23" s="27">
        <v>2962000</v>
      </c>
      <c r="C23" s="27">
        <v>2106000</v>
      </c>
      <c r="D23" s="27">
        <f t="shared" si="8"/>
        <v>5068000</v>
      </c>
      <c r="E23" s="27">
        <v>2829864</v>
      </c>
      <c r="F23" s="27">
        <v>1393548</v>
      </c>
      <c r="G23" s="27">
        <f t="shared" si="3"/>
        <v>4223412</v>
      </c>
      <c r="H23" s="1603">
        <f t="shared" si="5"/>
        <v>132136</v>
      </c>
      <c r="I23" s="1602">
        <f t="shared" si="6"/>
        <v>712452</v>
      </c>
      <c r="J23" s="1603">
        <f t="shared" si="7"/>
        <v>844588</v>
      </c>
      <c r="K23" s="29"/>
      <c r="L23" s="29"/>
      <c r="M23" s="34">
        <v>9985</v>
      </c>
      <c r="N23" s="214">
        <v>38992</v>
      </c>
    </row>
    <row r="24" spans="1:14" ht="19.5" customHeight="1">
      <c r="A24" s="203" t="s">
        <v>348</v>
      </c>
      <c r="B24" s="27">
        <v>3096000</v>
      </c>
      <c r="C24" s="27">
        <v>677000</v>
      </c>
      <c r="D24" s="27">
        <f t="shared" si="8"/>
        <v>3773000</v>
      </c>
      <c r="E24" s="27">
        <v>2822590</v>
      </c>
      <c r="F24" s="27">
        <v>1005434</v>
      </c>
      <c r="G24" s="27">
        <f t="shared" si="3"/>
        <v>3828024</v>
      </c>
      <c r="H24" s="1603">
        <f t="shared" si="5"/>
        <v>273410</v>
      </c>
      <c r="I24" s="1602">
        <f t="shared" si="6"/>
        <v>-328434</v>
      </c>
      <c r="J24" s="1603">
        <f t="shared" si="7"/>
        <v>-55024</v>
      </c>
      <c r="K24" s="29"/>
      <c r="L24" s="29"/>
      <c r="M24" s="40"/>
      <c r="N24" s="40"/>
    </row>
    <row r="25" spans="1:14" ht="19.5" customHeight="1">
      <c r="A25" s="203" t="s">
        <v>356</v>
      </c>
      <c r="B25" s="27">
        <v>3235207</v>
      </c>
      <c r="C25" s="27">
        <v>1689284</v>
      </c>
      <c r="D25" s="27">
        <f t="shared" si="8"/>
        <v>4924491</v>
      </c>
      <c r="E25" s="27">
        <v>0</v>
      </c>
      <c r="F25" s="27">
        <v>0</v>
      </c>
      <c r="G25" s="27">
        <f t="shared" si="3"/>
        <v>0</v>
      </c>
      <c r="H25" s="1603">
        <f t="shared" si="5"/>
        <v>3235207</v>
      </c>
      <c r="I25" s="1602">
        <f t="shared" si="6"/>
        <v>1689284</v>
      </c>
      <c r="J25" s="1603">
        <f t="shared" si="7"/>
        <v>4924491</v>
      </c>
      <c r="K25" s="29"/>
      <c r="L25" s="29"/>
      <c r="M25" s="40"/>
      <c r="N25" s="40"/>
    </row>
    <row r="26" spans="1:14" ht="19.5" customHeight="1">
      <c r="A26" s="203" t="s">
        <v>357</v>
      </c>
      <c r="B26" s="27">
        <v>3288259</v>
      </c>
      <c r="C26" s="27">
        <v>983941</v>
      </c>
      <c r="D26" s="27">
        <f t="shared" si="8"/>
        <v>4272200</v>
      </c>
      <c r="E26" s="27">
        <v>0</v>
      </c>
      <c r="F26" s="27">
        <v>0</v>
      </c>
      <c r="G26" s="27">
        <f t="shared" si="3"/>
        <v>0</v>
      </c>
      <c r="H26" s="1603">
        <f t="shared" si="5"/>
        <v>3288259</v>
      </c>
      <c r="I26" s="1602">
        <f t="shared" si="6"/>
        <v>983941</v>
      </c>
      <c r="J26" s="1603">
        <f t="shared" si="7"/>
        <v>4272200</v>
      </c>
      <c r="K26" s="29"/>
      <c r="L26" s="29"/>
      <c r="M26" s="40"/>
      <c r="N26" s="40"/>
    </row>
    <row r="27" spans="1:14" ht="19.5" customHeight="1">
      <c r="A27" s="203" t="s">
        <v>384</v>
      </c>
      <c r="B27" s="27">
        <v>4289552</v>
      </c>
      <c r="C27" s="27">
        <v>0</v>
      </c>
      <c r="D27" s="27">
        <f t="shared" si="8"/>
        <v>4289552</v>
      </c>
      <c r="E27" s="27">
        <v>0</v>
      </c>
      <c r="F27" s="27">
        <v>0</v>
      </c>
      <c r="G27" s="27">
        <f t="shared" si="3"/>
        <v>0</v>
      </c>
      <c r="H27" s="1603">
        <f t="shared" si="5"/>
        <v>4289552</v>
      </c>
      <c r="I27" s="1602">
        <f t="shared" si="6"/>
        <v>0</v>
      </c>
      <c r="J27" s="1603">
        <f t="shared" si="7"/>
        <v>4289552</v>
      </c>
      <c r="K27" s="29"/>
      <c r="L27" s="29"/>
      <c r="M27" s="40"/>
      <c r="N27" s="40"/>
    </row>
    <row r="28" spans="1:14" ht="19.5" customHeight="1">
      <c r="A28" s="203" t="s">
        <v>606</v>
      </c>
      <c r="B28" s="27">
        <v>4525573</v>
      </c>
      <c r="C28" s="27">
        <v>0</v>
      </c>
      <c r="D28" s="27">
        <f t="shared" si="8"/>
        <v>4525573</v>
      </c>
      <c r="E28" s="27">
        <v>0</v>
      </c>
      <c r="F28" s="27">
        <v>0</v>
      </c>
      <c r="G28" s="27">
        <f t="shared" si="3"/>
        <v>0</v>
      </c>
      <c r="H28" s="1603">
        <f t="shared" si="5"/>
        <v>4525573</v>
      </c>
      <c r="I28" s="1602">
        <f t="shared" si="6"/>
        <v>0</v>
      </c>
      <c r="J28" s="1603">
        <f t="shared" si="7"/>
        <v>4525573</v>
      </c>
      <c r="K28" s="29"/>
      <c r="L28" s="29"/>
      <c r="M28" s="40"/>
      <c r="N28" s="40"/>
    </row>
    <row r="29" spans="1:14" ht="19.5" customHeight="1">
      <c r="A29" s="274" t="s">
        <v>976</v>
      </c>
      <c r="B29" s="38">
        <f>SUM(B20:B28)</f>
        <v>42516591</v>
      </c>
      <c r="C29" s="38">
        <f aca="true" t="shared" si="9" ref="C29:J29">SUM(C20:C28)</f>
        <v>21319225</v>
      </c>
      <c r="D29" s="38">
        <f t="shared" si="9"/>
        <v>63835816</v>
      </c>
      <c r="E29" s="38">
        <f t="shared" si="9"/>
        <v>16455733</v>
      </c>
      <c r="F29" s="38">
        <f t="shared" si="9"/>
        <v>9383402</v>
      </c>
      <c r="G29" s="38">
        <f t="shared" si="9"/>
        <v>25839135</v>
      </c>
      <c r="H29" s="1604">
        <f t="shared" si="9"/>
        <v>26060858</v>
      </c>
      <c r="I29" s="1604">
        <f t="shared" si="9"/>
        <v>11935823</v>
      </c>
      <c r="J29" s="1604">
        <f t="shared" si="9"/>
        <v>37996681</v>
      </c>
      <c r="K29" s="29"/>
      <c r="L29" s="29"/>
      <c r="M29" s="40"/>
      <c r="N29" s="40"/>
    </row>
    <row r="30" spans="1:14" ht="20.25" customHeight="1" thickBot="1">
      <c r="A30" s="42" t="s">
        <v>100</v>
      </c>
      <c r="B30" s="201">
        <f aca="true" t="shared" si="10" ref="B30:L30">SUM(B19:B28)</f>
        <v>46635591</v>
      </c>
      <c r="C30" s="201">
        <f t="shared" si="10"/>
        <v>24095225</v>
      </c>
      <c r="D30" s="201">
        <f t="shared" si="10"/>
        <v>70730816</v>
      </c>
      <c r="E30" s="201">
        <f t="shared" si="10"/>
        <v>20574733</v>
      </c>
      <c r="F30" s="201">
        <f t="shared" si="10"/>
        <v>12159402</v>
      </c>
      <c r="G30" s="201">
        <f t="shared" si="10"/>
        <v>32734135</v>
      </c>
      <c r="H30" s="1606">
        <f t="shared" si="10"/>
        <v>26060858</v>
      </c>
      <c r="I30" s="1606">
        <f t="shared" si="10"/>
        <v>11935823</v>
      </c>
      <c r="J30" s="1606">
        <f t="shared" si="10"/>
        <v>37996681</v>
      </c>
      <c r="K30" s="201">
        <f t="shared" si="10"/>
        <v>4136409</v>
      </c>
      <c r="L30" s="201">
        <f t="shared" si="10"/>
        <v>2288716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607"/>
      <c r="I31" s="1607"/>
      <c r="J31" s="1608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607"/>
      <c r="I32" s="1607"/>
      <c r="J32" s="1608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607"/>
      <c r="I33" s="1607"/>
      <c r="J33" s="1608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607"/>
      <c r="I34" s="1607"/>
      <c r="J34" s="1608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607"/>
      <c r="I35" s="1607"/>
      <c r="J35" s="1608"/>
      <c r="K35" s="46"/>
      <c r="L35" s="46"/>
      <c r="M35" s="46"/>
      <c r="N35" s="46"/>
    </row>
    <row r="36" spans="2:11" ht="15">
      <c r="B36" s="66" t="s">
        <v>111</v>
      </c>
      <c r="C36" s="47" t="s">
        <v>622</v>
      </c>
      <c r="D36" s="47"/>
      <c r="E36" s="48"/>
      <c r="F36" s="48"/>
      <c r="G36" s="49"/>
      <c r="H36" s="1609"/>
      <c r="I36" s="1368" t="s">
        <v>112</v>
      </c>
      <c r="J36" s="1610" t="s">
        <v>526</v>
      </c>
      <c r="K36" s="49"/>
    </row>
    <row r="37" spans="2:12" ht="15">
      <c r="B37" t="s">
        <v>623</v>
      </c>
      <c r="C37" s="49"/>
      <c r="D37" s="49"/>
      <c r="E37" s="49"/>
      <c r="F37" s="49"/>
      <c r="G37" s="49"/>
      <c r="H37" s="1366"/>
      <c r="I37" s="1366"/>
      <c r="J37" s="1366"/>
      <c r="K37" s="49"/>
      <c r="L37" s="60" t="s">
        <v>113</v>
      </c>
    </row>
    <row r="38" spans="2:14" ht="15">
      <c r="B38" t="s">
        <v>624</v>
      </c>
      <c r="C38" s="49"/>
      <c r="D38" s="49"/>
      <c r="E38" s="49"/>
      <c r="F38" s="49"/>
      <c r="G38" s="49"/>
      <c r="H38" s="1366"/>
      <c r="I38" s="1366"/>
      <c r="J38" s="1366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611"/>
      <c r="I41" s="1611"/>
      <c r="J41" s="1612"/>
      <c r="K41" s="51"/>
      <c r="L41" s="51"/>
      <c r="M41" s="51"/>
      <c r="N41" s="51"/>
    </row>
    <row r="42" ht="12.75">
      <c r="E42"/>
    </row>
    <row r="43" ht="12.75">
      <c r="E43"/>
    </row>
  </sheetData>
  <sheetProtection/>
  <printOptions horizontalCentered="1"/>
  <pageMargins left="0.35433070866141736" right="0.75" top="0.7874015748031497" bottom="1" header="0" footer="0"/>
  <pageSetup horizontalDpi="600" verticalDpi="600" orientation="landscape" paperSize="14" scale="7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98" customWidth="1"/>
    <col min="9" max="9" width="15.7109375" style="198" customWidth="1"/>
    <col min="10" max="10" width="14.28125" style="1667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2099"/>
      <c r="I1" s="2099"/>
      <c r="J1" s="2099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2099"/>
      <c r="I2" s="2099"/>
      <c r="J2" s="2099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2099"/>
      <c r="I3" s="2099"/>
      <c r="J3" s="2099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2099"/>
      <c r="I4" s="2099"/>
      <c r="J4" s="1699"/>
      <c r="K4" s="1"/>
      <c r="L4" s="1"/>
      <c r="M4" s="1"/>
      <c r="N4" s="1"/>
    </row>
    <row r="5" ht="12.75">
      <c r="E5"/>
    </row>
    <row r="6" spans="5:12" ht="15.75">
      <c r="E6"/>
      <c r="J6" s="2100" t="s">
        <v>196</v>
      </c>
      <c r="K6" s="5" t="s">
        <v>260</v>
      </c>
      <c r="L6" s="107"/>
    </row>
    <row r="7" spans="5:12" ht="15.75">
      <c r="E7"/>
      <c r="J7" s="1667" t="s">
        <v>90</v>
      </c>
      <c r="K7" s="874">
        <v>800099151</v>
      </c>
      <c r="L7" s="107"/>
    </row>
    <row r="8" spans="5:12" ht="15.75">
      <c r="E8"/>
      <c r="J8" s="1667" t="s">
        <v>91</v>
      </c>
      <c r="K8" s="7" t="s">
        <v>259</v>
      </c>
      <c r="L8" s="107"/>
    </row>
    <row r="9" spans="2:14" s="8" customFormat="1" ht="18.75" thickBot="1">
      <c r="B9" s="9"/>
      <c r="C9" s="10"/>
      <c r="D9" s="11"/>
      <c r="E9" s="9"/>
      <c r="F9" s="12"/>
      <c r="G9" s="9"/>
      <c r="H9" s="1477"/>
      <c r="I9" s="1477"/>
      <c r="J9" s="1478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2101" t="s">
        <v>175</v>
      </c>
      <c r="I10" s="2102"/>
      <c r="J10" s="2103"/>
      <c r="K10" s="17" t="s">
        <v>96</v>
      </c>
      <c r="L10" s="18"/>
      <c r="M10" s="19" t="s">
        <v>980</v>
      </c>
      <c r="N10" s="20"/>
    </row>
    <row r="11" spans="1:14" ht="19.5" customHeight="1" thickBot="1">
      <c r="A11" s="21"/>
      <c r="B11" s="22" t="s">
        <v>981</v>
      </c>
      <c r="C11" s="23" t="s">
        <v>982</v>
      </c>
      <c r="D11" s="24" t="s">
        <v>983</v>
      </c>
      <c r="E11" s="22" t="s">
        <v>981</v>
      </c>
      <c r="F11" s="23" t="s">
        <v>982</v>
      </c>
      <c r="G11" s="24" t="s">
        <v>983</v>
      </c>
      <c r="H11" s="1700" t="s">
        <v>981</v>
      </c>
      <c r="I11" s="1701" t="s">
        <v>982</v>
      </c>
      <c r="J11" s="1702" t="s">
        <v>983</v>
      </c>
      <c r="K11" s="25" t="s">
        <v>981</v>
      </c>
      <c r="L11" s="25" t="s">
        <v>982</v>
      </c>
      <c r="M11" s="25" t="s">
        <v>984</v>
      </c>
      <c r="N11" s="24" t="s">
        <v>985</v>
      </c>
    </row>
    <row r="12" spans="1:14" s="32" customFormat="1" ht="19.5" customHeight="1">
      <c r="A12" s="875">
        <v>1995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1670">
        <v>0</v>
      </c>
      <c r="I12" s="1670">
        <v>0</v>
      </c>
      <c r="J12" s="406">
        <v>0</v>
      </c>
      <c r="K12" s="29"/>
      <c r="L12" s="29"/>
      <c r="M12" s="34" t="s">
        <v>249</v>
      </c>
      <c r="N12" s="31">
        <v>36348</v>
      </c>
    </row>
    <row r="13" spans="1:14" s="32" customFormat="1" ht="19.5" customHeight="1">
      <c r="A13" s="876">
        <v>1996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1670">
        <v>0</v>
      </c>
      <c r="I13" s="1670">
        <v>0</v>
      </c>
      <c r="J13" s="406">
        <v>0</v>
      </c>
      <c r="K13" s="29"/>
      <c r="L13" s="29"/>
      <c r="M13" s="34" t="s">
        <v>250</v>
      </c>
      <c r="N13" s="31">
        <v>36348</v>
      </c>
    </row>
    <row r="14" spans="1:14" s="32" customFormat="1" ht="19.5" customHeight="1">
      <c r="A14" s="876">
        <v>1997</v>
      </c>
      <c r="B14" s="27">
        <v>3051000</v>
      </c>
      <c r="C14" s="27">
        <v>2153000</v>
      </c>
      <c r="D14" s="27">
        <v>5204000</v>
      </c>
      <c r="E14" s="27">
        <v>239000</v>
      </c>
      <c r="F14" s="27">
        <v>1536664</v>
      </c>
      <c r="G14" s="27">
        <v>1775664</v>
      </c>
      <c r="H14" s="1670">
        <v>2812000</v>
      </c>
      <c r="I14" s="1670">
        <v>616336</v>
      </c>
      <c r="J14" s="406">
        <v>3428336</v>
      </c>
      <c r="K14" s="29"/>
      <c r="L14" s="29"/>
      <c r="M14" s="34" t="s">
        <v>251</v>
      </c>
      <c r="N14" s="31">
        <v>38597</v>
      </c>
    </row>
    <row r="15" spans="1:14" s="32" customFormat="1" ht="19.5" customHeight="1">
      <c r="A15" s="33">
        <v>1.998</v>
      </c>
      <c r="B15" s="27">
        <v>0</v>
      </c>
      <c r="C15" s="27">
        <v>2994000</v>
      </c>
      <c r="D15" s="27">
        <v>2994000</v>
      </c>
      <c r="E15" s="27">
        <v>0</v>
      </c>
      <c r="F15" s="27">
        <v>0</v>
      </c>
      <c r="G15" s="27">
        <v>0</v>
      </c>
      <c r="H15" s="1670">
        <v>0</v>
      </c>
      <c r="I15" s="1670">
        <v>2994000</v>
      </c>
      <c r="J15" s="406">
        <v>2994000</v>
      </c>
      <c r="K15" s="29"/>
      <c r="L15" s="29"/>
      <c r="M15" s="30" t="s">
        <v>252</v>
      </c>
      <c r="N15" s="31">
        <v>38597</v>
      </c>
    </row>
    <row r="16" spans="1:14" s="32" customFormat="1" ht="19.5" customHeight="1">
      <c r="A16" s="33">
        <v>1.999</v>
      </c>
      <c r="B16" s="27">
        <v>0</v>
      </c>
      <c r="C16" s="27">
        <v>3444000</v>
      </c>
      <c r="D16" s="27">
        <v>3444000</v>
      </c>
      <c r="E16" s="27">
        <v>0</v>
      </c>
      <c r="F16" s="27">
        <v>3606606</v>
      </c>
      <c r="G16" s="27">
        <v>3606606</v>
      </c>
      <c r="H16" s="1670">
        <v>0</v>
      </c>
      <c r="I16" s="1670">
        <v>-162606</v>
      </c>
      <c r="J16" s="406">
        <v>-162606</v>
      </c>
      <c r="K16" s="29"/>
      <c r="L16" s="29"/>
      <c r="M16" s="34" t="s">
        <v>253</v>
      </c>
      <c r="N16" s="31">
        <v>38597</v>
      </c>
    </row>
    <row r="17" spans="1:14" ht="19.5" customHeight="1">
      <c r="A17" s="877">
        <v>2000</v>
      </c>
      <c r="B17" s="27">
        <v>1070000</v>
      </c>
      <c r="C17" s="27">
        <v>2738000</v>
      </c>
      <c r="D17" s="27">
        <v>3808000</v>
      </c>
      <c r="E17" s="27">
        <v>3513023</v>
      </c>
      <c r="F17" s="27">
        <v>4926248</v>
      </c>
      <c r="G17" s="27">
        <v>8439271</v>
      </c>
      <c r="H17" s="1670">
        <v>-2443023</v>
      </c>
      <c r="I17" s="1670">
        <v>-2188248</v>
      </c>
      <c r="J17" s="406">
        <v>-4631271</v>
      </c>
      <c r="K17" s="29"/>
      <c r="L17" s="29"/>
      <c r="M17" s="34" t="s">
        <v>254</v>
      </c>
      <c r="N17" s="31">
        <v>38597</v>
      </c>
    </row>
    <row r="18" spans="1:14" ht="19.5" customHeight="1">
      <c r="A18" s="877">
        <v>2001</v>
      </c>
      <c r="B18" s="27">
        <v>2274000</v>
      </c>
      <c r="C18" s="27">
        <v>1575000</v>
      </c>
      <c r="D18" s="27">
        <v>3849000</v>
      </c>
      <c r="E18" s="27">
        <v>1694052</v>
      </c>
      <c r="F18" s="27">
        <v>2834482</v>
      </c>
      <c r="G18" s="27">
        <v>4528534</v>
      </c>
      <c r="H18" s="1670">
        <v>579948</v>
      </c>
      <c r="I18" s="1670">
        <v>-1259482</v>
      </c>
      <c r="J18" s="406">
        <v>-679534</v>
      </c>
      <c r="K18" s="29"/>
      <c r="L18" s="29">
        <v>23320</v>
      </c>
      <c r="M18" s="34" t="s">
        <v>255</v>
      </c>
      <c r="N18" s="36">
        <v>38597</v>
      </c>
    </row>
    <row r="19" spans="1:14" ht="19.5" customHeight="1">
      <c r="A19" s="37" t="s">
        <v>108</v>
      </c>
      <c r="B19" s="38">
        <v>6395000</v>
      </c>
      <c r="C19" s="38">
        <v>12904000</v>
      </c>
      <c r="D19" s="38">
        <v>19299000</v>
      </c>
      <c r="E19" s="38">
        <v>5446075</v>
      </c>
      <c r="F19" s="38">
        <v>12904000</v>
      </c>
      <c r="G19" s="38">
        <v>18350075</v>
      </c>
      <c r="H19" s="2104">
        <v>948925</v>
      </c>
      <c r="I19" s="2104">
        <v>0</v>
      </c>
      <c r="J19" s="2105">
        <v>948925</v>
      </c>
      <c r="K19" s="38">
        <v>0</v>
      </c>
      <c r="L19" s="38">
        <v>23320</v>
      </c>
      <c r="M19" s="34"/>
      <c r="N19" s="36"/>
    </row>
    <row r="20" spans="1:14" ht="19.5" customHeight="1">
      <c r="A20" s="877">
        <v>2002</v>
      </c>
      <c r="B20" s="27">
        <v>2451000</v>
      </c>
      <c r="C20" s="27">
        <v>4034000</v>
      </c>
      <c r="D20" s="27">
        <v>6485000</v>
      </c>
      <c r="E20" s="27">
        <v>1617731</v>
      </c>
      <c r="F20" s="27">
        <v>4003200</v>
      </c>
      <c r="G20" s="27">
        <v>5620931</v>
      </c>
      <c r="H20" s="1670">
        <v>833269</v>
      </c>
      <c r="I20" s="1670">
        <v>30800</v>
      </c>
      <c r="J20" s="406">
        <v>864069</v>
      </c>
      <c r="K20" s="29"/>
      <c r="L20" s="29"/>
      <c r="M20" s="34" t="s">
        <v>256</v>
      </c>
      <c r="N20" s="36">
        <v>38597</v>
      </c>
    </row>
    <row r="21" spans="1:14" ht="19.5" customHeight="1">
      <c r="A21" s="877">
        <v>2003</v>
      </c>
      <c r="B21" s="27">
        <v>1620000</v>
      </c>
      <c r="C21" s="27">
        <v>1951000</v>
      </c>
      <c r="D21" s="27">
        <v>3571000</v>
      </c>
      <c r="E21" s="27">
        <v>852530</v>
      </c>
      <c r="F21" s="27">
        <v>1981800</v>
      </c>
      <c r="G21" s="27">
        <v>2834330</v>
      </c>
      <c r="H21" s="406">
        <v>767470</v>
      </c>
      <c r="I21" s="1670">
        <v>-30800</v>
      </c>
      <c r="J21" s="406">
        <v>736670</v>
      </c>
      <c r="K21" s="29"/>
      <c r="L21" s="29"/>
      <c r="M21" s="34" t="s">
        <v>257</v>
      </c>
      <c r="N21" s="36">
        <v>38597</v>
      </c>
    </row>
    <row r="22" spans="1:14" ht="18.75" customHeight="1">
      <c r="A22" s="878">
        <v>2004</v>
      </c>
      <c r="B22" s="27">
        <v>8452000</v>
      </c>
      <c r="C22" s="27">
        <v>3521000</v>
      </c>
      <c r="D22" s="27">
        <v>11973000</v>
      </c>
      <c r="E22" s="27">
        <v>3977006</v>
      </c>
      <c r="F22" s="27">
        <v>1431491</v>
      </c>
      <c r="G22" s="27">
        <v>5408497</v>
      </c>
      <c r="H22" s="406">
        <v>4474994</v>
      </c>
      <c r="I22" s="1670">
        <v>2089509</v>
      </c>
      <c r="J22" s="406">
        <v>6564503</v>
      </c>
      <c r="K22" s="29"/>
      <c r="L22" s="29"/>
      <c r="M22" s="34" t="s">
        <v>258</v>
      </c>
      <c r="N22" s="36">
        <v>38597</v>
      </c>
    </row>
    <row r="23" spans="1:14" ht="19.5" customHeight="1">
      <c r="A23" s="878">
        <v>2005</v>
      </c>
      <c r="B23" s="27">
        <v>5975000</v>
      </c>
      <c r="C23" s="27">
        <v>1402000</v>
      </c>
      <c r="D23" s="27">
        <v>7377000</v>
      </c>
      <c r="E23" s="27">
        <v>12999658</v>
      </c>
      <c r="F23" s="27">
        <v>3491509</v>
      </c>
      <c r="G23" s="27">
        <v>16491167</v>
      </c>
      <c r="H23" s="406">
        <v>-7024658</v>
      </c>
      <c r="I23" s="1670">
        <v>-2089509</v>
      </c>
      <c r="J23" s="406">
        <v>-9114167</v>
      </c>
      <c r="K23" s="29">
        <v>5350912</v>
      </c>
      <c r="L23" s="29">
        <v>8979739</v>
      </c>
      <c r="M23" s="34" t="s">
        <v>986</v>
      </c>
      <c r="N23" s="36">
        <v>38992</v>
      </c>
    </row>
    <row r="24" spans="1:14" ht="19.5" customHeight="1">
      <c r="A24" s="851">
        <v>2006</v>
      </c>
      <c r="B24" s="27">
        <v>8373000</v>
      </c>
      <c r="C24" s="27">
        <v>2121000</v>
      </c>
      <c r="D24" s="27">
        <v>10494000</v>
      </c>
      <c r="E24" s="27">
        <v>3615352</v>
      </c>
      <c r="F24" s="27">
        <v>1518072</v>
      </c>
      <c r="G24" s="27">
        <v>5133424</v>
      </c>
      <c r="H24" s="406">
        <v>4757648</v>
      </c>
      <c r="I24" s="1670">
        <v>602928</v>
      </c>
      <c r="J24" s="406">
        <v>5360576</v>
      </c>
      <c r="K24" s="29"/>
      <c r="L24" s="29"/>
      <c r="M24" s="40">
        <v>5079</v>
      </c>
      <c r="N24" s="40" t="s">
        <v>987</v>
      </c>
    </row>
    <row r="25" spans="1:14" ht="19.5" customHeight="1">
      <c r="A25" s="851">
        <v>2007</v>
      </c>
      <c r="B25" s="27">
        <v>5962918</v>
      </c>
      <c r="C25" s="27">
        <v>2346000</v>
      </c>
      <c r="D25" s="27">
        <v>8308918</v>
      </c>
      <c r="E25" s="27">
        <v>5884000</v>
      </c>
      <c r="F25" s="27">
        <v>2346000</v>
      </c>
      <c r="G25" s="27">
        <v>8230000</v>
      </c>
      <c r="H25" s="406">
        <v>78918</v>
      </c>
      <c r="I25" s="1670">
        <v>0</v>
      </c>
      <c r="J25" s="406">
        <v>78918</v>
      </c>
      <c r="K25" s="29"/>
      <c r="L25" s="29"/>
      <c r="M25" s="40">
        <v>5080</v>
      </c>
      <c r="N25" s="40" t="s">
        <v>987</v>
      </c>
    </row>
    <row r="26" spans="1:14" ht="19.5" customHeight="1">
      <c r="A26" s="851">
        <v>2008</v>
      </c>
      <c r="B26" s="27">
        <v>7243477</v>
      </c>
      <c r="C26" s="27">
        <v>1464751</v>
      </c>
      <c r="D26" s="27">
        <v>8708228</v>
      </c>
      <c r="E26" s="27">
        <v>7405255</v>
      </c>
      <c r="F26" s="27">
        <v>1465400</v>
      </c>
      <c r="G26" s="27">
        <v>8870655</v>
      </c>
      <c r="H26" s="406">
        <v>-161778</v>
      </c>
      <c r="I26" s="1670">
        <v>-649</v>
      </c>
      <c r="J26" s="406">
        <v>-162427</v>
      </c>
      <c r="K26" s="29"/>
      <c r="L26" s="29"/>
      <c r="M26" s="40" t="s">
        <v>988</v>
      </c>
      <c r="N26" s="40" t="s">
        <v>989</v>
      </c>
    </row>
    <row r="27" spans="1:14" ht="19.5" customHeight="1">
      <c r="A27" s="851">
        <v>2009</v>
      </c>
      <c r="B27" s="27">
        <v>7752363</v>
      </c>
      <c r="C27" s="27">
        <v>0</v>
      </c>
      <c r="D27" s="27">
        <v>7752363</v>
      </c>
      <c r="E27" s="27">
        <v>5231694</v>
      </c>
      <c r="F27" s="27">
        <v>0</v>
      </c>
      <c r="G27" s="27">
        <v>5231694</v>
      </c>
      <c r="H27" s="406">
        <v>2520669</v>
      </c>
      <c r="I27" s="1670">
        <v>0</v>
      </c>
      <c r="J27" s="406">
        <v>2520669</v>
      </c>
      <c r="K27" s="29"/>
      <c r="L27" s="29"/>
      <c r="M27" s="40" t="s">
        <v>990</v>
      </c>
      <c r="N27" s="40" t="s">
        <v>989</v>
      </c>
    </row>
    <row r="28" spans="1:14" ht="19.5" customHeight="1">
      <c r="A28" s="851">
        <v>2010</v>
      </c>
      <c r="B28" s="27">
        <v>4424870</v>
      </c>
      <c r="C28" s="27">
        <v>0</v>
      </c>
      <c r="D28" s="27">
        <v>4424870</v>
      </c>
      <c r="E28" s="27">
        <v>5229700</v>
      </c>
      <c r="F28" s="27">
        <v>0</v>
      </c>
      <c r="G28" s="27">
        <v>5229700</v>
      </c>
      <c r="H28" s="406">
        <v>-804830</v>
      </c>
      <c r="I28" s="1670">
        <v>0</v>
      </c>
      <c r="J28" s="406">
        <v>-804830</v>
      </c>
      <c r="K28" s="29"/>
      <c r="L28" s="29"/>
      <c r="M28" s="40">
        <v>5083</v>
      </c>
      <c r="N28" s="40" t="s">
        <v>987</v>
      </c>
    </row>
    <row r="29" spans="1:14" ht="19.5" customHeight="1">
      <c r="A29" s="997" t="s">
        <v>1041</v>
      </c>
      <c r="B29" s="896">
        <f>SUM(B20:B28)</f>
        <v>52254628</v>
      </c>
      <c r="C29" s="896">
        <f aca="true" t="shared" si="0" ref="C29:J29">SUM(C20:C28)</f>
        <v>16839751</v>
      </c>
      <c r="D29" s="896">
        <f t="shared" si="0"/>
        <v>69094379</v>
      </c>
      <c r="E29" s="896">
        <f t="shared" si="0"/>
        <v>46812926</v>
      </c>
      <c r="F29" s="896">
        <f t="shared" si="0"/>
        <v>16237472</v>
      </c>
      <c r="G29" s="896">
        <f t="shared" si="0"/>
        <v>63050398</v>
      </c>
      <c r="H29" s="2106">
        <f t="shared" si="0"/>
        <v>5441702</v>
      </c>
      <c r="I29" s="2106">
        <f t="shared" si="0"/>
        <v>602279</v>
      </c>
      <c r="J29" s="2106">
        <f t="shared" si="0"/>
        <v>6043981</v>
      </c>
      <c r="K29" s="129"/>
      <c r="L29" s="129"/>
      <c r="M29" s="995"/>
      <c r="N29" s="996"/>
    </row>
    <row r="30" spans="1:14" ht="20.25" customHeight="1" thickBot="1">
      <c r="A30" s="42" t="s">
        <v>100</v>
      </c>
      <c r="B30" s="201">
        <v>58649628</v>
      </c>
      <c r="C30" s="201">
        <v>29743751</v>
      </c>
      <c r="D30" s="201">
        <v>88393379</v>
      </c>
      <c r="E30" s="201">
        <v>52259001</v>
      </c>
      <c r="F30" s="201">
        <v>29141472</v>
      </c>
      <c r="G30" s="201">
        <v>81400473</v>
      </c>
      <c r="H30" s="1704">
        <v>6390627</v>
      </c>
      <c r="I30" s="1704">
        <v>602279</v>
      </c>
      <c r="J30" s="1704">
        <v>6992906</v>
      </c>
      <c r="K30" s="201">
        <v>5350912</v>
      </c>
      <c r="L30" s="201">
        <v>9003059</v>
      </c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673"/>
      <c r="I31" s="1673"/>
      <c r="J31" s="1706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673"/>
      <c r="I32" s="1673"/>
      <c r="J32" s="1706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 t="s">
        <v>991</v>
      </c>
      <c r="H33" s="1673"/>
      <c r="I33" s="1673"/>
      <c r="J33" s="1706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673"/>
      <c r="I34" s="1673"/>
      <c r="J34" s="1706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673"/>
      <c r="I35" s="1673"/>
      <c r="J35" s="1706"/>
      <c r="K35" s="46"/>
      <c r="L35" s="46"/>
      <c r="M35" s="46"/>
      <c r="N35" s="46"/>
    </row>
    <row r="36" spans="2:11" ht="15">
      <c r="B36" s="66" t="s">
        <v>111</v>
      </c>
      <c r="C36" s="47" t="s">
        <v>992</v>
      </c>
      <c r="D36" s="47"/>
      <c r="E36" s="48"/>
      <c r="F36" s="48"/>
      <c r="G36" s="49"/>
      <c r="H36" s="1676"/>
      <c r="I36" s="1677" t="s">
        <v>991</v>
      </c>
      <c r="J36" s="1674" t="s">
        <v>850</v>
      </c>
      <c r="K36" s="49"/>
    </row>
    <row r="37" spans="2:12" ht="15">
      <c r="B37" t="s">
        <v>993</v>
      </c>
      <c r="C37" s="49"/>
      <c r="D37" s="49"/>
      <c r="E37" s="49"/>
      <c r="F37" s="49"/>
      <c r="G37" s="49"/>
      <c r="H37" s="1678"/>
      <c r="I37" s="1678"/>
      <c r="J37" s="1678" t="s">
        <v>113</v>
      </c>
      <c r="K37" s="49"/>
      <c r="L37" s="60"/>
    </row>
    <row r="38" spans="2:14" ht="15">
      <c r="B38" t="s">
        <v>994</v>
      </c>
      <c r="C38" s="49"/>
      <c r="D38" s="49"/>
      <c r="E38" s="49"/>
      <c r="F38" s="49"/>
      <c r="G38" s="49"/>
      <c r="H38" s="1678"/>
      <c r="I38" s="1678"/>
      <c r="J38" s="1678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679"/>
      <c r="I41" s="1679"/>
      <c r="J41" s="1680"/>
      <c r="K41" s="51"/>
      <c r="L41" s="51"/>
      <c r="M41" s="51"/>
      <c r="N41" s="51"/>
    </row>
    <row r="42" spans="1:5" ht="12.75">
      <c r="A42" t="s">
        <v>86</v>
      </c>
      <c r="E42"/>
    </row>
    <row r="43" spans="1:5" ht="12.75">
      <c r="A43" t="s">
        <v>87</v>
      </c>
      <c r="E43"/>
    </row>
    <row r="44" ht="12.75">
      <c r="A44" t="s">
        <v>88</v>
      </c>
    </row>
    <row r="47" spans="10:11" ht="12.75">
      <c r="J47" s="1667" t="s">
        <v>196</v>
      </c>
      <c r="K47" t="s">
        <v>260</v>
      </c>
    </row>
    <row r="48" spans="10:11" ht="12.75">
      <c r="J48" s="1667" t="s">
        <v>90</v>
      </c>
      <c r="K48" s="2107">
        <v>800099151</v>
      </c>
    </row>
    <row r="49" spans="10:11" ht="12.75">
      <c r="J49" s="1667" t="s">
        <v>91</v>
      </c>
      <c r="K49" t="s">
        <v>259</v>
      </c>
    </row>
    <row r="51" spans="1:13" ht="12.75">
      <c r="A51" t="s">
        <v>92</v>
      </c>
      <c r="B51" t="s">
        <v>93</v>
      </c>
      <c r="E51" s="50" t="s">
        <v>94</v>
      </c>
      <c r="H51" s="198" t="s">
        <v>175</v>
      </c>
      <c r="K51" t="s">
        <v>96</v>
      </c>
      <c r="M51" t="s">
        <v>980</v>
      </c>
    </row>
    <row r="52" spans="2:14" ht="12.75">
      <c r="B52" t="s">
        <v>981</v>
      </c>
      <c r="C52" t="s">
        <v>982</v>
      </c>
      <c r="D52" t="s">
        <v>983</v>
      </c>
      <c r="E52" s="50" t="s">
        <v>981</v>
      </c>
      <c r="F52" t="s">
        <v>982</v>
      </c>
      <c r="G52" t="s">
        <v>983</v>
      </c>
      <c r="H52" s="198" t="s">
        <v>981</v>
      </c>
      <c r="I52" s="198" t="s">
        <v>982</v>
      </c>
      <c r="J52" s="1667" t="s">
        <v>983</v>
      </c>
      <c r="K52" t="s">
        <v>981</v>
      </c>
      <c r="L52" t="s">
        <v>982</v>
      </c>
      <c r="M52" t="s">
        <v>984</v>
      </c>
      <c r="N52" t="s">
        <v>985</v>
      </c>
    </row>
    <row r="53" spans="1:14" ht="12.75">
      <c r="A53" s="2107">
        <v>1995</v>
      </c>
      <c r="B53">
        <v>0</v>
      </c>
      <c r="C53">
        <v>0</v>
      </c>
      <c r="D53">
        <v>0</v>
      </c>
      <c r="E53" s="50">
        <v>0</v>
      </c>
      <c r="F53">
        <v>0</v>
      </c>
      <c r="G53">
        <v>0</v>
      </c>
      <c r="H53" s="198">
        <v>0</v>
      </c>
      <c r="I53" s="198">
        <v>0</v>
      </c>
      <c r="J53" s="1667">
        <v>0</v>
      </c>
      <c r="M53">
        <v>2200</v>
      </c>
      <c r="N53" s="155">
        <v>36348</v>
      </c>
    </row>
    <row r="54" spans="1:14" ht="12.75">
      <c r="A54" s="2107">
        <v>1996</v>
      </c>
      <c r="B54">
        <v>0</v>
      </c>
      <c r="C54">
        <v>0</v>
      </c>
      <c r="D54">
        <v>0</v>
      </c>
      <c r="E54" s="50">
        <v>0</v>
      </c>
      <c r="F54">
        <v>0</v>
      </c>
      <c r="G54">
        <v>0</v>
      </c>
      <c r="H54" s="198">
        <v>0</v>
      </c>
      <c r="I54" s="198">
        <v>0</v>
      </c>
      <c r="J54" s="1667">
        <v>0</v>
      </c>
      <c r="M54">
        <v>2201</v>
      </c>
      <c r="N54" s="155">
        <v>36348</v>
      </c>
    </row>
    <row r="55" spans="1:14" ht="12.75">
      <c r="A55" s="2107">
        <v>1997</v>
      </c>
      <c r="B55" s="2107">
        <v>3051000</v>
      </c>
      <c r="C55" s="2107">
        <v>2153000</v>
      </c>
      <c r="D55" s="2107">
        <v>5204000</v>
      </c>
      <c r="E55" s="2108">
        <v>239000</v>
      </c>
      <c r="F55" s="2107">
        <v>1536664</v>
      </c>
      <c r="G55" s="2107">
        <v>1775664</v>
      </c>
      <c r="H55" s="2109">
        <v>2812000</v>
      </c>
      <c r="I55" s="2109">
        <v>616336</v>
      </c>
      <c r="J55" s="2110">
        <v>3428336</v>
      </c>
      <c r="M55">
        <v>6772</v>
      </c>
      <c r="N55" s="155">
        <v>38597</v>
      </c>
    </row>
    <row r="56" spans="1:14" ht="12.75">
      <c r="A56">
        <v>1.998</v>
      </c>
      <c r="B56">
        <v>0</v>
      </c>
      <c r="C56" s="2107">
        <v>2994000</v>
      </c>
      <c r="D56" s="2107">
        <v>2994000</v>
      </c>
      <c r="E56" s="50">
        <v>0</v>
      </c>
      <c r="F56">
        <v>0</v>
      </c>
      <c r="G56">
        <v>0</v>
      </c>
      <c r="H56" s="198">
        <v>0</v>
      </c>
      <c r="I56" s="2109">
        <v>2994000</v>
      </c>
      <c r="J56" s="2110">
        <v>2994000</v>
      </c>
      <c r="M56">
        <v>6771</v>
      </c>
      <c r="N56" s="155">
        <v>38597</v>
      </c>
    </row>
    <row r="57" spans="1:14" ht="12.75">
      <c r="A57">
        <v>1.999</v>
      </c>
      <c r="B57">
        <v>0</v>
      </c>
      <c r="C57" s="2107">
        <v>3444000</v>
      </c>
      <c r="D57" s="2107">
        <v>3444000</v>
      </c>
      <c r="E57" s="50">
        <v>0</v>
      </c>
      <c r="F57" s="2107">
        <v>3606606</v>
      </c>
      <c r="G57" s="2107">
        <v>3606606</v>
      </c>
      <c r="H57" s="198">
        <v>0</v>
      </c>
      <c r="I57" s="2109">
        <v>-162606</v>
      </c>
      <c r="J57" s="2110">
        <v>-162606</v>
      </c>
      <c r="M57">
        <v>6773</v>
      </c>
      <c r="N57" s="155">
        <v>38597</v>
      </c>
    </row>
    <row r="58" spans="1:14" ht="12.75">
      <c r="A58" s="2107">
        <v>2000</v>
      </c>
      <c r="B58" s="2107">
        <v>1070000</v>
      </c>
      <c r="C58" s="2107">
        <v>2738000</v>
      </c>
      <c r="D58" s="2107">
        <v>3808000</v>
      </c>
      <c r="E58" s="2108">
        <v>3513023</v>
      </c>
      <c r="F58" s="2107">
        <v>4926248</v>
      </c>
      <c r="G58" s="2107">
        <v>8439271</v>
      </c>
      <c r="H58" s="2109">
        <v>-2443023</v>
      </c>
      <c r="I58" s="2109">
        <v>-2188248</v>
      </c>
      <c r="J58" s="2110">
        <v>-4631271</v>
      </c>
      <c r="M58">
        <v>6774</v>
      </c>
      <c r="N58" s="155">
        <v>38597</v>
      </c>
    </row>
    <row r="59" spans="1:14" ht="12.75">
      <c r="A59" s="2107">
        <v>2001</v>
      </c>
      <c r="B59" s="2107">
        <v>2274000</v>
      </c>
      <c r="C59" s="2107">
        <v>1575000</v>
      </c>
      <c r="D59" s="2107">
        <v>3849000</v>
      </c>
      <c r="E59" s="2108">
        <v>1694052</v>
      </c>
      <c r="F59" s="2107">
        <v>2834482</v>
      </c>
      <c r="G59" s="2107">
        <v>4528534</v>
      </c>
      <c r="H59" s="2109">
        <v>579948</v>
      </c>
      <c r="I59" s="2109">
        <v>-1259482</v>
      </c>
      <c r="J59" s="2110">
        <v>-679534</v>
      </c>
      <c r="L59" s="2107">
        <v>23320</v>
      </c>
      <c r="M59">
        <v>6775</v>
      </c>
      <c r="N59" s="155">
        <v>38597</v>
      </c>
    </row>
    <row r="60" spans="1:12" ht="12.75">
      <c r="A60" t="s">
        <v>108</v>
      </c>
      <c r="B60" s="2107">
        <v>6395000</v>
      </c>
      <c r="C60" s="2107">
        <v>12904000</v>
      </c>
      <c r="D60" s="2107">
        <v>19299000</v>
      </c>
      <c r="E60" s="2108">
        <v>5446075</v>
      </c>
      <c r="F60" s="2107">
        <v>12904000</v>
      </c>
      <c r="G60" s="2107">
        <v>18350075</v>
      </c>
      <c r="H60" s="2109">
        <v>948925</v>
      </c>
      <c r="I60" s="198">
        <v>0</v>
      </c>
      <c r="J60" s="2110">
        <v>948925</v>
      </c>
      <c r="K60">
        <v>0</v>
      </c>
      <c r="L60" s="2107">
        <v>23320</v>
      </c>
    </row>
    <row r="61" spans="1:14" ht="12.75">
      <c r="A61" s="2107">
        <v>2002</v>
      </c>
      <c r="B61" s="2107">
        <v>2451000</v>
      </c>
      <c r="C61" s="2107">
        <v>4034000</v>
      </c>
      <c r="D61" s="2107">
        <v>6485000</v>
      </c>
      <c r="E61" s="2108">
        <v>1617731</v>
      </c>
      <c r="F61" s="2107">
        <v>4003200</v>
      </c>
      <c r="G61" s="2107">
        <v>5620931</v>
      </c>
      <c r="H61" s="2109">
        <v>833269</v>
      </c>
      <c r="I61" s="2109">
        <v>30800</v>
      </c>
      <c r="J61" s="2110">
        <v>864069</v>
      </c>
      <c r="M61">
        <v>6776</v>
      </c>
      <c r="N61" s="155">
        <v>38597</v>
      </c>
    </row>
    <row r="62" spans="1:14" ht="12.75">
      <c r="A62" s="2107">
        <v>2003</v>
      </c>
      <c r="B62" s="2107">
        <v>1620000</v>
      </c>
      <c r="C62" s="2107">
        <v>1951000</v>
      </c>
      <c r="D62" s="2107">
        <v>3571000</v>
      </c>
      <c r="E62" s="2108">
        <v>852530</v>
      </c>
      <c r="F62" s="2107">
        <v>1981800</v>
      </c>
      <c r="G62" s="2107">
        <v>2834330</v>
      </c>
      <c r="H62" s="2109">
        <v>767470</v>
      </c>
      <c r="I62" s="2109">
        <v>-30800</v>
      </c>
      <c r="J62" s="2110">
        <v>736670</v>
      </c>
      <c r="M62">
        <v>6777</v>
      </c>
      <c r="N62" s="155">
        <v>38597</v>
      </c>
    </row>
    <row r="63" spans="1:14" ht="12.75">
      <c r="A63" s="2107">
        <v>2004</v>
      </c>
      <c r="B63" s="2107">
        <v>8452000</v>
      </c>
      <c r="C63" s="2107">
        <v>3521000</v>
      </c>
      <c r="D63" s="2107">
        <v>11973000</v>
      </c>
      <c r="E63" s="2108">
        <v>3977006</v>
      </c>
      <c r="F63" s="2107">
        <v>1431491</v>
      </c>
      <c r="G63" s="2107">
        <v>5408497</v>
      </c>
      <c r="H63" s="2109">
        <v>4474994</v>
      </c>
      <c r="I63" s="2109">
        <v>2089509</v>
      </c>
      <c r="J63" s="2110">
        <v>6564503</v>
      </c>
      <c r="M63">
        <v>6778</v>
      </c>
      <c r="N63" s="155">
        <v>38597</v>
      </c>
    </row>
    <row r="64" spans="1:14" ht="12.75">
      <c r="A64" s="2107">
        <v>2005</v>
      </c>
      <c r="B64" s="2107">
        <v>5975000</v>
      </c>
      <c r="C64" s="2107">
        <v>1402000</v>
      </c>
      <c r="D64" s="2107">
        <v>7377000</v>
      </c>
      <c r="E64" s="2108">
        <v>12999658</v>
      </c>
      <c r="F64" s="2107">
        <v>3491509</v>
      </c>
      <c r="G64" s="2107">
        <v>16491167</v>
      </c>
      <c r="H64" s="2109">
        <v>-7024658</v>
      </c>
      <c r="I64" s="2109">
        <v>-2089509</v>
      </c>
      <c r="J64" s="2110">
        <v>-9114167</v>
      </c>
      <c r="K64" s="2107">
        <v>5350912</v>
      </c>
      <c r="L64" s="2107">
        <v>8979739</v>
      </c>
      <c r="M64">
        <v>9987</v>
      </c>
      <c r="N64" s="155">
        <v>38992</v>
      </c>
    </row>
    <row r="65" spans="1:14" ht="12.75">
      <c r="A65" s="2107">
        <v>2006</v>
      </c>
      <c r="B65" s="2107">
        <v>8373000</v>
      </c>
      <c r="C65" s="2107">
        <v>2121000</v>
      </c>
      <c r="D65" s="2107">
        <v>10494000</v>
      </c>
      <c r="E65" s="2108">
        <v>3615352</v>
      </c>
      <c r="F65" s="2107">
        <v>1518072</v>
      </c>
      <c r="G65" s="2107">
        <v>5133424</v>
      </c>
      <c r="H65" s="2109">
        <v>4757648</v>
      </c>
      <c r="I65" s="2109">
        <v>602928</v>
      </c>
      <c r="J65" s="2110">
        <v>5360576</v>
      </c>
      <c r="M65">
        <v>5079</v>
      </c>
      <c r="N65" t="s">
        <v>987</v>
      </c>
    </row>
    <row r="66" spans="1:14" ht="12.75">
      <c r="A66" s="2107">
        <v>2007</v>
      </c>
      <c r="B66" s="2107">
        <v>5962918</v>
      </c>
      <c r="C66" s="2107">
        <v>2346000</v>
      </c>
      <c r="D66" s="2107">
        <v>8308918</v>
      </c>
      <c r="E66" s="2108">
        <v>5884000</v>
      </c>
      <c r="F66" s="2107">
        <v>2346000</v>
      </c>
      <c r="G66" s="2107">
        <v>8230000</v>
      </c>
      <c r="H66" s="2109">
        <v>78918</v>
      </c>
      <c r="I66" s="198">
        <v>0</v>
      </c>
      <c r="J66" s="2110">
        <v>78918</v>
      </c>
      <c r="M66">
        <v>5080</v>
      </c>
      <c r="N66" t="s">
        <v>987</v>
      </c>
    </row>
    <row r="67" spans="1:14" ht="12.75">
      <c r="A67" s="2107">
        <v>2008</v>
      </c>
      <c r="B67" s="2107">
        <v>7243477</v>
      </c>
      <c r="C67" s="2107">
        <v>1464751</v>
      </c>
      <c r="D67" s="2107">
        <v>8708228</v>
      </c>
      <c r="E67" s="2108">
        <v>7405255</v>
      </c>
      <c r="F67" s="2107">
        <v>1465400</v>
      </c>
      <c r="G67" s="2107">
        <v>8870655</v>
      </c>
      <c r="H67" s="2109">
        <v>-161778</v>
      </c>
      <c r="I67" s="198">
        <v>-649</v>
      </c>
      <c r="J67" s="2110">
        <v>-162427</v>
      </c>
      <c r="M67" t="s">
        <v>988</v>
      </c>
      <c r="N67" t="s">
        <v>989</v>
      </c>
    </row>
    <row r="68" spans="1:14" ht="12.75">
      <c r="A68" s="2107">
        <v>2009</v>
      </c>
      <c r="B68" s="2107">
        <v>7752363</v>
      </c>
      <c r="C68">
        <v>0</v>
      </c>
      <c r="D68" s="2107">
        <v>7752363</v>
      </c>
      <c r="E68" s="2108">
        <v>5231694</v>
      </c>
      <c r="F68">
        <v>0</v>
      </c>
      <c r="G68" s="2107">
        <v>5231694</v>
      </c>
      <c r="H68" s="2109">
        <v>2520669</v>
      </c>
      <c r="I68" s="198">
        <v>0</v>
      </c>
      <c r="J68" s="2110">
        <v>2520669</v>
      </c>
      <c r="M68" t="s">
        <v>990</v>
      </c>
      <c r="N68" t="s">
        <v>989</v>
      </c>
    </row>
    <row r="69" spans="1:14" ht="12.75">
      <c r="A69" s="2107">
        <v>2010</v>
      </c>
      <c r="B69" s="2107">
        <v>4424870</v>
      </c>
      <c r="C69">
        <v>0</v>
      </c>
      <c r="D69" s="2107">
        <v>4424870</v>
      </c>
      <c r="E69" s="2108">
        <v>5229700</v>
      </c>
      <c r="F69">
        <v>0</v>
      </c>
      <c r="G69" s="2107">
        <v>5229700</v>
      </c>
      <c r="H69" s="2109">
        <v>-804830</v>
      </c>
      <c r="I69" s="198">
        <v>0</v>
      </c>
      <c r="J69" s="2110">
        <v>-804830</v>
      </c>
      <c r="M69">
        <v>5083</v>
      </c>
      <c r="N69" t="s">
        <v>987</v>
      </c>
    </row>
    <row r="70" spans="1:12" ht="12.75">
      <c r="A70" t="s">
        <v>100</v>
      </c>
      <c r="B70" s="2107">
        <v>58649628</v>
      </c>
      <c r="C70" s="2107">
        <v>29743751</v>
      </c>
      <c r="D70" s="2107">
        <v>88393379</v>
      </c>
      <c r="E70" s="2108">
        <v>52259001</v>
      </c>
      <c r="F70" s="2107">
        <v>29141472</v>
      </c>
      <c r="G70" s="2107">
        <v>81400473</v>
      </c>
      <c r="H70" s="2109">
        <v>6390627</v>
      </c>
      <c r="I70" s="2109">
        <v>602279</v>
      </c>
      <c r="J70" s="2110">
        <v>6992906</v>
      </c>
      <c r="K70" s="2107">
        <v>5350912</v>
      </c>
      <c r="L70" s="2107">
        <v>9003059</v>
      </c>
    </row>
    <row r="73" ht="12.75">
      <c r="G73" t="s">
        <v>991</v>
      </c>
    </row>
    <row r="76" spans="2:10" ht="12.75">
      <c r="B76" t="s">
        <v>111</v>
      </c>
      <c r="C76" t="s">
        <v>992</v>
      </c>
      <c r="I76" s="198" t="s">
        <v>991</v>
      </c>
      <c r="J76" s="1667" t="s">
        <v>850</v>
      </c>
    </row>
    <row r="77" spans="2:10" ht="12.75">
      <c r="B77" t="s">
        <v>993</v>
      </c>
      <c r="J77" s="1667" t="s">
        <v>113</v>
      </c>
    </row>
    <row r="78" ht="12.75">
      <c r="B78" t="s">
        <v>994</v>
      </c>
    </row>
  </sheetData>
  <sheetProtection/>
  <printOptions horizontalCentered="1"/>
  <pageMargins left="0.35433070866141736" right="0.75" top="0.7874015748031497" bottom="1" header="0" footer="0"/>
  <pageSetup horizontalDpi="600" verticalDpi="600" orientation="landscape" paperSize="14" scale="7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00390625" style="50" customWidth="1"/>
    <col min="2" max="2" width="16.00390625" style="0" customWidth="1"/>
    <col min="3" max="3" width="14.57421875" style="0" customWidth="1"/>
    <col min="4" max="4" width="15.8515625" style="0" customWidth="1"/>
    <col min="5" max="5" width="15.7109375" style="0" customWidth="1"/>
    <col min="6" max="6" width="14.28125" style="53" customWidth="1"/>
    <col min="7" max="7" width="13.7109375" style="0" customWidth="1"/>
    <col min="8" max="8" width="15.140625" style="0" customWidth="1"/>
    <col min="9" max="9" width="15.7109375" style="0" customWidth="1"/>
    <col min="10" max="10" width="14.8515625" style="0" customWidth="1"/>
    <col min="11" max="11" width="12.7109375" style="0" customWidth="1"/>
  </cols>
  <sheetData>
    <row r="1" spans="1:14" s="3" customFormat="1" ht="18" customHeight="1">
      <c r="A1" s="1" t="s">
        <v>86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" t="s">
        <v>87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" t="s">
        <v>88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/>
      <c r="B4" s="1"/>
      <c r="C4" s="1"/>
      <c r="D4" s="1"/>
      <c r="E4" s="1"/>
      <c r="F4" s="1"/>
      <c r="G4" s="1"/>
      <c r="H4" s="1"/>
      <c r="I4" s="1"/>
      <c r="J4" s="52"/>
      <c r="K4" s="1"/>
      <c r="L4" s="1"/>
      <c r="M4" s="1"/>
      <c r="N4" s="1"/>
    </row>
    <row r="5" spans="1:10" ht="18" customHeight="1">
      <c r="A5"/>
      <c r="F5"/>
      <c r="J5" s="53"/>
    </row>
    <row r="6" spans="1:12" ht="18" customHeight="1">
      <c r="A6"/>
      <c r="F6"/>
      <c r="J6" s="5"/>
      <c r="K6" s="5" t="s">
        <v>196</v>
      </c>
      <c r="L6" s="68" t="s">
        <v>748</v>
      </c>
    </row>
    <row r="7" spans="1:12" ht="18" customHeight="1">
      <c r="A7"/>
      <c r="F7"/>
      <c r="J7" s="53"/>
      <c r="K7" s="7" t="s">
        <v>90</v>
      </c>
      <c r="L7" s="68">
        <v>840001036</v>
      </c>
    </row>
    <row r="8" spans="1:12" ht="18" customHeight="1">
      <c r="A8"/>
      <c r="F8"/>
      <c r="J8" s="53"/>
      <c r="K8" s="7" t="s">
        <v>91</v>
      </c>
      <c r="L8" s="68" t="s">
        <v>263</v>
      </c>
    </row>
    <row r="9" spans="2:14" s="8" customFormat="1" ht="18" customHeight="1" thickBot="1">
      <c r="B9" s="9"/>
      <c r="C9" s="10"/>
      <c r="D9" s="11"/>
      <c r="E9" s="9"/>
      <c r="F9" s="12"/>
      <c r="G9" s="9"/>
      <c r="H9" s="9"/>
      <c r="I9" s="9"/>
      <c r="J9" s="54"/>
      <c r="K9" s="9"/>
      <c r="L9" s="9"/>
      <c r="M9" s="9"/>
      <c r="N9" s="9"/>
    </row>
    <row r="10" spans="1:14" ht="18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4" t="s">
        <v>175</v>
      </c>
      <c r="I10" s="15"/>
      <c r="J10" s="55"/>
      <c r="K10" s="17" t="s">
        <v>96</v>
      </c>
      <c r="L10" s="18"/>
      <c r="M10" s="19" t="s">
        <v>97</v>
      </c>
      <c r="N10" s="20"/>
    </row>
    <row r="11" spans="1:14" ht="18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22" t="s">
        <v>98</v>
      </c>
      <c r="I11" s="23" t="s">
        <v>99</v>
      </c>
      <c r="J11" s="56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8" customHeight="1">
      <c r="A12" s="26" t="s">
        <v>103</v>
      </c>
      <c r="B12" s="27">
        <v>0</v>
      </c>
      <c r="C12" s="27">
        <v>0</v>
      </c>
      <c r="D12" s="27">
        <f aca="true" t="shared" si="0" ref="D12:D28">B12+C12</f>
        <v>0</v>
      </c>
      <c r="E12" s="27">
        <v>0</v>
      </c>
      <c r="F12" s="27">
        <v>0</v>
      </c>
      <c r="G12" s="27">
        <f>+E12+F12</f>
        <v>0</v>
      </c>
      <c r="H12" s="28">
        <f aca="true" t="shared" si="1" ref="H12:I18">B12-E12</f>
        <v>0</v>
      </c>
      <c r="I12" s="28">
        <f t="shared" si="1"/>
        <v>0</v>
      </c>
      <c r="J12" s="39">
        <f aca="true" t="shared" si="2" ref="J12:J17">H12+I12</f>
        <v>0</v>
      </c>
      <c r="K12" s="29"/>
      <c r="L12" s="29"/>
      <c r="M12" s="34"/>
      <c r="N12" s="31"/>
    </row>
    <row r="13" spans="1:14" s="32" customFormat="1" ht="18" customHeight="1">
      <c r="A13" s="33" t="s">
        <v>104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aca="true" t="shared" si="3" ref="G13:G28">E13+F13</f>
        <v>0</v>
      </c>
      <c r="H13" s="28">
        <f t="shared" si="1"/>
        <v>0</v>
      </c>
      <c r="I13" s="28">
        <f t="shared" si="1"/>
        <v>0</v>
      </c>
      <c r="J13" s="39">
        <f t="shared" si="2"/>
        <v>0</v>
      </c>
      <c r="K13" s="29"/>
      <c r="L13" s="29"/>
      <c r="M13" s="34"/>
      <c r="N13" s="31"/>
    </row>
    <row r="14" spans="1:14" s="32" customFormat="1" ht="18" customHeight="1">
      <c r="A14" s="33" t="s">
        <v>105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3"/>
        <v>0</v>
      </c>
      <c r="H14" s="28">
        <f t="shared" si="1"/>
        <v>0</v>
      </c>
      <c r="I14" s="28">
        <f t="shared" si="1"/>
        <v>0</v>
      </c>
      <c r="J14" s="39">
        <f t="shared" si="2"/>
        <v>0</v>
      </c>
      <c r="K14" s="29"/>
      <c r="L14" s="29"/>
      <c r="M14" s="34"/>
      <c r="N14" s="31"/>
    </row>
    <row r="15" spans="1:14" s="32" customFormat="1" ht="18" customHeight="1">
      <c r="A15" s="33">
        <v>1.998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>+E15+F15</f>
        <v>0</v>
      </c>
      <c r="H15" s="28">
        <f t="shared" si="1"/>
        <v>0</v>
      </c>
      <c r="I15" s="28">
        <f t="shared" si="1"/>
        <v>0</v>
      </c>
      <c r="J15" s="39">
        <f>H15+I15</f>
        <v>0</v>
      </c>
      <c r="K15" s="29"/>
      <c r="L15" s="29"/>
      <c r="M15" s="30"/>
      <c r="N15" s="31"/>
    </row>
    <row r="16" spans="1:14" s="32" customFormat="1" ht="18" customHeight="1">
      <c r="A16" s="33">
        <v>1.999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>+E16+F16</f>
        <v>0</v>
      </c>
      <c r="H16" s="28">
        <f t="shared" si="1"/>
        <v>0</v>
      </c>
      <c r="I16" s="28">
        <f t="shared" si="1"/>
        <v>0</v>
      </c>
      <c r="J16" s="39">
        <f>H16+I16</f>
        <v>0</v>
      </c>
      <c r="K16" s="29"/>
      <c r="L16" s="29"/>
      <c r="M16" s="34"/>
      <c r="N16" s="31"/>
    </row>
    <row r="17" spans="1:14" ht="18" customHeight="1">
      <c r="A17" s="35" t="s">
        <v>106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3"/>
        <v>0</v>
      </c>
      <c r="H17" s="28">
        <f t="shared" si="1"/>
        <v>0</v>
      </c>
      <c r="I17" s="28">
        <f t="shared" si="1"/>
        <v>0</v>
      </c>
      <c r="J17" s="39">
        <f t="shared" si="2"/>
        <v>0</v>
      </c>
      <c r="K17" s="29"/>
      <c r="L17" s="29"/>
      <c r="M17" s="34"/>
      <c r="N17" s="31"/>
    </row>
    <row r="18" spans="1:14" ht="18" customHeight="1">
      <c r="A18" s="35" t="s">
        <v>107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3"/>
        <v>0</v>
      </c>
      <c r="H18" s="28">
        <f t="shared" si="1"/>
        <v>0</v>
      </c>
      <c r="I18" s="28">
        <f t="shared" si="1"/>
        <v>0</v>
      </c>
      <c r="J18" s="39">
        <f>H18+I18</f>
        <v>0</v>
      </c>
      <c r="K18" s="29"/>
      <c r="L18" s="29"/>
      <c r="M18" s="34"/>
      <c r="N18" s="36"/>
    </row>
    <row r="19" spans="1:14" ht="18" customHeight="1">
      <c r="A19" s="37" t="s">
        <v>108</v>
      </c>
      <c r="B19" s="38">
        <f>SUM(B12:B18)</f>
        <v>0</v>
      </c>
      <c r="C19" s="38">
        <f aca="true" t="shared" si="4" ref="C19:J19">SUM(C12:C18)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57">
        <f t="shared" si="4"/>
        <v>0</v>
      </c>
      <c r="K19" s="38">
        <f>SUM(K12:K18)</f>
        <v>0</v>
      </c>
      <c r="L19" s="38">
        <f>SUM(L12:L18)</f>
        <v>0</v>
      </c>
      <c r="M19" s="34"/>
      <c r="N19" s="36"/>
    </row>
    <row r="20" spans="1:14" ht="18" customHeight="1">
      <c r="A20" s="35" t="s">
        <v>109</v>
      </c>
      <c r="B20" s="27">
        <v>0</v>
      </c>
      <c r="C20" s="27">
        <v>0</v>
      </c>
      <c r="D20" s="27">
        <f t="shared" si="0"/>
        <v>0</v>
      </c>
      <c r="E20" s="27">
        <v>0</v>
      </c>
      <c r="F20" s="27">
        <v>0</v>
      </c>
      <c r="G20" s="27">
        <f t="shared" si="3"/>
        <v>0</v>
      </c>
      <c r="H20" s="28">
        <v>0</v>
      </c>
      <c r="I20" s="28">
        <f aca="true" t="shared" si="5" ref="H20:I28">C20-F20</f>
        <v>0</v>
      </c>
      <c r="J20" s="39">
        <f aca="true" t="shared" si="6" ref="J20:J28">H20+I20</f>
        <v>0</v>
      </c>
      <c r="K20" s="29"/>
      <c r="L20" s="29"/>
      <c r="M20" s="34"/>
      <c r="N20" s="36"/>
    </row>
    <row r="21" spans="1:14" ht="18" customHeight="1">
      <c r="A21" s="35" t="s">
        <v>110</v>
      </c>
      <c r="B21" s="27">
        <v>0</v>
      </c>
      <c r="C21" s="27">
        <v>0</v>
      </c>
      <c r="D21" s="27">
        <f t="shared" si="0"/>
        <v>0</v>
      </c>
      <c r="E21" s="27">
        <v>0</v>
      </c>
      <c r="F21" s="27">
        <v>0</v>
      </c>
      <c r="G21" s="27">
        <f t="shared" si="3"/>
        <v>0</v>
      </c>
      <c r="H21" s="39">
        <f t="shared" si="5"/>
        <v>0</v>
      </c>
      <c r="I21" s="28">
        <f t="shared" si="5"/>
        <v>0</v>
      </c>
      <c r="J21" s="39">
        <f t="shared" si="6"/>
        <v>0</v>
      </c>
      <c r="K21" s="29"/>
      <c r="L21" s="29"/>
      <c r="M21" s="34"/>
      <c r="N21" s="36"/>
    </row>
    <row r="22" spans="1:14" ht="18" customHeight="1">
      <c r="A22" s="65" t="s">
        <v>140</v>
      </c>
      <c r="B22" s="27">
        <v>0</v>
      </c>
      <c r="C22" s="27">
        <v>0</v>
      </c>
      <c r="D22" s="27">
        <f t="shared" si="0"/>
        <v>0</v>
      </c>
      <c r="E22" s="27">
        <v>0</v>
      </c>
      <c r="F22" s="27">
        <v>0</v>
      </c>
      <c r="G22" s="27">
        <f>E22+F22</f>
        <v>0</v>
      </c>
      <c r="H22" s="39">
        <f t="shared" si="5"/>
        <v>0</v>
      </c>
      <c r="I22" s="28">
        <f t="shared" si="5"/>
        <v>0</v>
      </c>
      <c r="J22" s="39">
        <f t="shared" si="6"/>
        <v>0</v>
      </c>
      <c r="K22" s="29"/>
      <c r="L22" s="29"/>
      <c r="M22" s="34"/>
      <c r="N22" s="36"/>
    </row>
    <row r="23" spans="1:14" ht="18" customHeight="1">
      <c r="A23" s="65" t="s">
        <v>141</v>
      </c>
      <c r="B23" s="27">
        <v>0</v>
      </c>
      <c r="C23" s="27">
        <v>0</v>
      </c>
      <c r="D23" s="27">
        <f t="shared" si="0"/>
        <v>0</v>
      </c>
      <c r="E23" s="27">
        <v>0</v>
      </c>
      <c r="F23" s="27">
        <v>0</v>
      </c>
      <c r="G23" s="27">
        <f t="shared" si="3"/>
        <v>0</v>
      </c>
      <c r="H23" s="39">
        <f t="shared" si="5"/>
        <v>0</v>
      </c>
      <c r="I23" s="28">
        <f t="shared" si="5"/>
        <v>0</v>
      </c>
      <c r="J23" s="39">
        <f t="shared" si="6"/>
        <v>0</v>
      </c>
      <c r="K23" s="29"/>
      <c r="L23" s="29"/>
      <c r="M23" s="34"/>
      <c r="N23" s="36"/>
    </row>
    <row r="24" spans="1:14" ht="18" customHeight="1">
      <c r="A24" s="35" t="s">
        <v>348</v>
      </c>
      <c r="B24" s="130">
        <v>0</v>
      </c>
      <c r="C24" s="27">
        <v>0</v>
      </c>
      <c r="D24" s="27">
        <f t="shared" si="0"/>
        <v>0</v>
      </c>
      <c r="E24" s="27">
        <v>0</v>
      </c>
      <c r="F24" s="27">
        <v>0</v>
      </c>
      <c r="G24" s="27">
        <f t="shared" si="3"/>
        <v>0</v>
      </c>
      <c r="H24" s="39">
        <f t="shared" si="5"/>
        <v>0</v>
      </c>
      <c r="I24" s="28">
        <f t="shared" si="5"/>
        <v>0</v>
      </c>
      <c r="J24" s="39">
        <f t="shared" si="6"/>
        <v>0</v>
      </c>
      <c r="K24" s="29"/>
      <c r="L24" s="29"/>
      <c r="M24" s="34"/>
      <c r="N24" s="36"/>
    </row>
    <row r="25" spans="1:14" ht="18" customHeight="1">
      <c r="A25" s="35" t="s">
        <v>356</v>
      </c>
      <c r="B25" s="130">
        <v>0</v>
      </c>
      <c r="C25" s="27">
        <v>0</v>
      </c>
      <c r="D25" s="27">
        <f t="shared" si="0"/>
        <v>0</v>
      </c>
      <c r="E25" s="27">
        <v>0</v>
      </c>
      <c r="F25" s="27">
        <v>0</v>
      </c>
      <c r="G25" s="27">
        <f t="shared" si="3"/>
        <v>0</v>
      </c>
      <c r="H25" s="39">
        <f t="shared" si="5"/>
        <v>0</v>
      </c>
      <c r="I25" s="28">
        <f t="shared" si="5"/>
        <v>0</v>
      </c>
      <c r="J25" s="39">
        <f t="shared" si="6"/>
        <v>0</v>
      </c>
      <c r="K25" s="29"/>
      <c r="L25" s="29"/>
      <c r="M25" s="34"/>
      <c r="N25" s="36"/>
    </row>
    <row r="26" spans="1:14" ht="18" customHeight="1">
      <c r="A26" s="65" t="s">
        <v>357</v>
      </c>
      <c r="B26" s="130">
        <v>0</v>
      </c>
      <c r="C26" s="27">
        <v>0</v>
      </c>
      <c r="D26" s="27">
        <f t="shared" si="0"/>
        <v>0</v>
      </c>
      <c r="E26" s="27">
        <v>0</v>
      </c>
      <c r="F26" s="27">
        <v>0</v>
      </c>
      <c r="G26" s="27">
        <f t="shared" si="3"/>
        <v>0</v>
      </c>
      <c r="H26" s="39">
        <f t="shared" si="5"/>
        <v>0</v>
      </c>
      <c r="I26" s="28">
        <f t="shared" si="5"/>
        <v>0</v>
      </c>
      <c r="J26" s="39">
        <f t="shared" si="6"/>
        <v>0</v>
      </c>
      <c r="K26" s="29"/>
      <c r="L26" s="29"/>
      <c r="M26" s="34"/>
      <c r="N26" s="36"/>
    </row>
    <row r="27" spans="1:14" ht="18" customHeight="1">
      <c r="A27" s="203" t="s">
        <v>384</v>
      </c>
      <c r="B27" s="27">
        <v>13499107</v>
      </c>
      <c r="C27" s="27">
        <v>0</v>
      </c>
      <c r="D27" s="27">
        <f t="shared" si="0"/>
        <v>13499107</v>
      </c>
      <c r="E27" s="27">
        <v>11485283</v>
      </c>
      <c r="F27" s="27">
        <v>0</v>
      </c>
      <c r="G27" s="27">
        <f t="shared" si="3"/>
        <v>11485283</v>
      </c>
      <c r="H27" s="39">
        <f t="shared" si="5"/>
        <v>2013824</v>
      </c>
      <c r="I27" s="28">
        <f t="shared" si="5"/>
        <v>0</v>
      </c>
      <c r="J27" s="39">
        <f t="shared" si="6"/>
        <v>2013824</v>
      </c>
      <c r="K27" s="29"/>
      <c r="L27" s="29"/>
      <c r="M27" s="2450" t="s">
        <v>367</v>
      </c>
      <c r="N27" s="2316"/>
    </row>
    <row r="28" spans="1:14" ht="18" customHeight="1">
      <c r="A28" s="203">
        <v>2010</v>
      </c>
      <c r="B28" s="27">
        <v>16347626</v>
      </c>
      <c r="C28" s="27">
        <v>0</v>
      </c>
      <c r="D28" s="27">
        <f t="shared" si="0"/>
        <v>16347626</v>
      </c>
      <c r="E28" s="27">
        <v>18361450</v>
      </c>
      <c r="F28" s="27">
        <v>0</v>
      </c>
      <c r="G28" s="27">
        <f t="shared" si="3"/>
        <v>18361450</v>
      </c>
      <c r="H28" s="39">
        <f t="shared" si="5"/>
        <v>-2013824</v>
      </c>
      <c r="I28" s="28">
        <f t="shared" si="5"/>
        <v>0</v>
      </c>
      <c r="J28" s="39">
        <f t="shared" si="6"/>
        <v>-2013824</v>
      </c>
      <c r="K28" s="29">
        <v>10630832</v>
      </c>
      <c r="L28" s="29"/>
      <c r="M28" s="2450" t="s">
        <v>367</v>
      </c>
      <c r="N28" s="2316"/>
    </row>
    <row r="29" spans="1:14" ht="18" customHeight="1" thickBot="1">
      <c r="A29" s="42" t="s">
        <v>100</v>
      </c>
      <c r="B29" s="201">
        <f aca="true" t="shared" si="7" ref="B29:L29">SUM(B19:B28)</f>
        <v>29846733</v>
      </c>
      <c r="C29" s="201">
        <f t="shared" si="7"/>
        <v>0</v>
      </c>
      <c r="D29" s="201">
        <f t="shared" si="7"/>
        <v>29846733</v>
      </c>
      <c r="E29" s="201">
        <f t="shared" si="7"/>
        <v>29846733</v>
      </c>
      <c r="F29" s="201">
        <f t="shared" si="7"/>
        <v>0</v>
      </c>
      <c r="G29" s="201">
        <f t="shared" si="7"/>
        <v>29846733</v>
      </c>
      <c r="H29" s="201">
        <f t="shared" si="7"/>
        <v>0</v>
      </c>
      <c r="I29" s="201">
        <f t="shared" si="7"/>
        <v>0</v>
      </c>
      <c r="J29" s="201">
        <f t="shared" si="7"/>
        <v>0</v>
      </c>
      <c r="K29" s="201">
        <f t="shared" si="7"/>
        <v>10630832</v>
      </c>
      <c r="L29" s="201">
        <f t="shared" si="7"/>
        <v>0</v>
      </c>
      <c r="M29" s="201"/>
      <c r="N29" s="202"/>
    </row>
    <row r="30" spans="1:14" ht="18" customHeight="1">
      <c r="A30" s="45"/>
      <c r="B30" s="46"/>
      <c r="C30" s="46"/>
      <c r="D30" s="46"/>
      <c r="E30" s="46"/>
      <c r="F30" s="46"/>
      <c r="G30" s="46"/>
      <c r="H30" s="46"/>
      <c r="I30" s="46"/>
      <c r="J30" s="59"/>
      <c r="K30" s="46"/>
      <c r="L30" s="46"/>
      <c r="M30" s="46"/>
      <c r="N30" s="46"/>
    </row>
    <row r="31" spans="1:14" ht="18" customHeight="1">
      <c r="A31" s="45"/>
      <c r="B31" s="46"/>
      <c r="C31" s="46"/>
      <c r="D31" s="46"/>
      <c r="E31" s="46"/>
      <c r="F31" s="46"/>
      <c r="G31" s="46"/>
      <c r="H31" s="46"/>
      <c r="I31" s="46"/>
      <c r="J31" s="59"/>
      <c r="K31" s="46"/>
      <c r="L31" s="46"/>
      <c r="M31" s="46"/>
      <c r="N31" s="46"/>
    </row>
    <row r="32" spans="1:14" ht="18" customHeight="1">
      <c r="A32" s="45"/>
      <c r="B32" s="46"/>
      <c r="C32" s="46"/>
      <c r="D32" s="46"/>
      <c r="E32" s="46"/>
      <c r="F32" s="46"/>
      <c r="G32" s="46"/>
      <c r="H32" s="46"/>
      <c r="I32" s="46"/>
      <c r="J32" s="59"/>
      <c r="K32" s="46"/>
      <c r="L32" s="46"/>
      <c r="M32" s="46"/>
      <c r="N32" s="46"/>
    </row>
    <row r="33" spans="1:14" ht="18" customHeight="1">
      <c r="A33" s="45"/>
      <c r="B33" s="46"/>
      <c r="C33" s="46"/>
      <c r="D33" s="46"/>
      <c r="E33" s="46"/>
      <c r="F33" s="46"/>
      <c r="G33" s="46"/>
      <c r="H33" s="46"/>
      <c r="I33" s="46"/>
      <c r="J33" s="59"/>
      <c r="K33" s="46"/>
      <c r="L33" s="46"/>
      <c r="M33" s="46"/>
      <c r="N33" s="46"/>
    </row>
    <row r="34" spans="1:14" ht="18" customHeight="1">
      <c r="A34" s="45"/>
      <c r="C34" s="46"/>
      <c r="D34" s="46"/>
      <c r="E34" s="46"/>
      <c r="F34" s="46"/>
      <c r="G34" s="46"/>
      <c r="H34" s="46"/>
      <c r="I34" s="46"/>
      <c r="J34" s="59"/>
      <c r="K34" s="46"/>
      <c r="L34" s="46"/>
      <c r="M34" s="46"/>
      <c r="N34" s="46"/>
    </row>
    <row r="35" spans="1:11" ht="18" customHeight="1">
      <c r="A35"/>
      <c r="B35" s="66" t="s">
        <v>111</v>
      </c>
      <c r="C35" s="47" t="s">
        <v>749</v>
      </c>
      <c r="D35" s="47"/>
      <c r="E35" s="48"/>
      <c r="F35" s="48"/>
      <c r="G35" s="49"/>
      <c r="H35" s="62"/>
      <c r="I35" s="63" t="s">
        <v>112</v>
      </c>
      <c r="J35" s="64" t="s">
        <v>354</v>
      </c>
      <c r="K35" s="49"/>
    </row>
    <row r="36" spans="1:11" ht="18" customHeight="1">
      <c r="A36"/>
      <c r="B36" t="s">
        <v>750</v>
      </c>
      <c r="C36" s="49"/>
      <c r="D36" s="49"/>
      <c r="E36" s="49"/>
      <c r="F36" s="49"/>
      <c r="G36" s="49"/>
      <c r="H36" s="49"/>
      <c r="I36" s="49"/>
      <c r="J36" s="117" t="s">
        <v>113</v>
      </c>
      <c r="K36" s="49"/>
    </row>
    <row r="37" spans="1:14" ht="18" customHeight="1">
      <c r="A37"/>
      <c r="C37" s="49"/>
      <c r="D37" s="49"/>
      <c r="E37" s="49"/>
      <c r="F37" s="49"/>
      <c r="G37" s="49"/>
      <c r="H37" s="49"/>
      <c r="I37" s="49"/>
      <c r="J37" s="49"/>
      <c r="K37" s="49"/>
      <c r="L37" s="60"/>
      <c r="M37" s="49"/>
      <c r="N37" s="49"/>
    </row>
    <row r="38" spans="1:10" ht="18" customHeight="1">
      <c r="A38"/>
      <c r="E38" s="50"/>
      <c r="F38"/>
      <c r="J38" s="53"/>
    </row>
  </sheetData>
  <sheetProtection/>
  <mergeCells count="2">
    <mergeCell ref="M27:N27"/>
    <mergeCell ref="M28:N28"/>
  </mergeCells>
  <printOptions horizontalCentered="1" verticalCentered="1"/>
  <pageMargins left="0.75" right="0.75" top="1.1811023622047245" bottom="1" header="0" footer="0"/>
  <pageSetup horizontalDpi="600" verticalDpi="600" orientation="landscape" paperSize="14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85156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98" customWidth="1"/>
    <col min="9" max="9" width="15.7109375" style="198" customWidth="1"/>
    <col min="10" max="10" width="14.28125" style="1667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2099"/>
      <c r="I1" s="2099"/>
      <c r="J1" s="2099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2099"/>
      <c r="I2" s="2099"/>
      <c r="J2" s="2099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2099"/>
      <c r="I3" s="2099"/>
      <c r="J3" s="2099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2099"/>
      <c r="I4" s="2099"/>
      <c r="J4" s="1699"/>
      <c r="K4" s="1"/>
      <c r="L4" s="1"/>
      <c r="M4" s="1"/>
      <c r="N4" s="1"/>
    </row>
    <row r="5" ht="12.75">
      <c r="E5"/>
    </row>
    <row r="6" spans="5:12" ht="15.75">
      <c r="E6"/>
      <c r="J6" s="2100"/>
      <c r="K6" s="5" t="s">
        <v>196</v>
      </c>
      <c r="L6" s="68" t="s">
        <v>261</v>
      </c>
    </row>
    <row r="7" spans="5:12" ht="15.75">
      <c r="E7"/>
      <c r="K7" s="7" t="s">
        <v>90</v>
      </c>
      <c r="L7" s="68" t="s">
        <v>262</v>
      </c>
    </row>
    <row r="8" spans="5:12" ht="15.75">
      <c r="E8"/>
      <c r="K8" s="7" t="s">
        <v>91</v>
      </c>
      <c r="L8" s="68" t="s">
        <v>263</v>
      </c>
    </row>
    <row r="9" spans="2:14" s="8" customFormat="1" ht="18.75" thickBot="1">
      <c r="B9" s="9"/>
      <c r="C9" s="10"/>
      <c r="D9" s="11"/>
      <c r="E9" s="9"/>
      <c r="F9" s="12"/>
      <c r="G9" s="9"/>
      <c r="H9" s="1477"/>
      <c r="I9" s="1477"/>
      <c r="J9" s="1478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2101" t="s">
        <v>175</v>
      </c>
      <c r="I10" s="2102"/>
      <c r="J10" s="2103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700" t="s">
        <v>98</v>
      </c>
      <c r="I11" s="1701" t="s">
        <v>99</v>
      </c>
      <c r="J11" s="1702" t="s">
        <v>100</v>
      </c>
      <c r="K11" s="230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130">
        <v>63685000</v>
      </c>
      <c r="C12" s="27">
        <v>5287000</v>
      </c>
      <c r="D12" s="314">
        <f aca="true" t="shared" si="0" ref="D12:D20">B12+C12</f>
        <v>68972000</v>
      </c>
      <c r="E12" s="130">
        <v>11513427</v>
      </c>
      <c r="F12" s="27">
        <v>5287000</v>
      </c>
      <c r="G12" s="314">
        <f>+E12+F12</f>
        <v>16800427</v>
      </c>
      <c r="H12" s="1669">
        <f aca="true" t="shared" si="1" ref="H12:I18">B12-E12</f>
        <v>52171573</v>
      </c>
      <c r="I12" s="1670">
        <f t="shared" si="1"/>
        <v>0</v>
      </c>
      <c r="J12" s="1671">
        <f aca="true" t="shared" si="2" ref="J12:J17">H12+I12</f>
        <v>52171573</v>
      </c>
      <c r="K12" s="323"/>
      <c r="L12" s="29"/>
      <c r="M12" s="34" t="s">
        <v>264</v>
      </c>
      <c r="N12" s="31">
        <v>38588</v>
      </c>
    </row>
    <row r="13" spans="1:14" s="32" customFormat="1" ht="19.5" customHeight="1">
      <c r="A13" s="33" t="s">
        <v>104</v>
      </c>
      <c r="B13" s="130">
        <v>121499000</v>
      </c>
      <c r="C13" s="27">
        <v>51565000</v>
      </c>
      <c r="D13" s="314">
        <f t="shared" si="0"/>
        <v>173064000</v>
      </c>
      <c r="E13" s="130">
        <v>27344391</v>
      </c>
      <c r="F13" s="27">
        <v>39800712</v>
      </c>
      <c r="G13" s="314">
        <f aca="true" t="shared" si="3" ref="G13:G28">E13+F13</f>
        <v>67145103</v>
      </c>
      <c r="H13" s="1669">
        <f t="shared" si="1"/>
        <v>94154609</v>
      </c>
      <c r="I13" s="1670">
        <f t="shared" si="1"/>
        <v>11764288</v>
      </c>
      <c r="J13" s="1671">
        <f t="shared" si="2"/>
        <v>105918897</v>
      </c>
      <c r="K13" s="323"/>
      <c r="L13" s="29"/>
      <c r="M13" s="34" t="s">
        <v>265</v>
      </c>
      <c r="N13" s="31">
        <v>38588</v>
      </c>
    </row>
    <row r="14" spans="1:14" s="32" customFormat="1" ht="19.5" customHeight="1">
      <c r="A14" s="33" t="s">
        <v>105</v>
      </c>
      <c r="B14" s="130">
        <v>48322000</v>
      </c>
      <c r="C14" s="27">
        <v>70707000</v>
      </c>
      <c r="D14" s="314">
        <f t="shared" si="0"/>
        <v>119029000</v>
      </c>
      <c r="E14" s="130">
        <v>44585532</v>
      </c>
      <c r="F14" s="27">
        <v>73297658</v>
      </c>
      <c r="G14" s="314">
        <f t="shared" si="3"/>
        <v>117883190</v>
      </c>
      <c r="H14" s="1669">
        <f t="shared" si="1"/>
        <v>3736468</v>
      </c>
      <c r="I14" s="1670">
        <f t="shared" si="1"/>
        <v>-2590658</v>
      </c>
      <c r="J14" s="1671">
        <f t="shared" si="2"/>
        <v>1145810</v>
      </c>
      <c r="K14" s="323"/>
      <c r="L14" s="29"/>
      <c r="M14" s="34" t="s">
        <v>266</v>
      </c>
      <c r="N14" s="31">
        <v>38588</v>
      </c>
    </row>
    <row r="15" spans="1:14" s="32" customFormat="1" ht="19.5" customHeight="1">
      <c r="A15" s="33">
        <v>1.998</v>
      </c>
      <c r="B15" s="130">
        <v>69956000</v>
      </c>
      <c r="C15" s="27">
        <v>121342000</v>
      </c>
      <c r="D15" s="314">
        <f t="shared" si="0"/>
        <v>191298000</v>
      </c>
      <c r="E15" s="130">
        <v>53528796</v>
      </c>
      <c r="F15" s="27">
        <v>93306690</v>
      </c>
      <c r="G15" s="314">
        <f>+E15+F15</f>
        <v>146835486</v>
      </c>
      <c r="H15" s="1669">
        <f t="shared" si="1"/>
        <v>16427204</v>
      </c>
      <c r="I15" s="1670">
        <f t="shared" si="1"/>
        <v>28035310</v>
      </c>
      <c r="J15" s="1671">
        <f>H15+I15</f>
        <v>44462514</v>
      </c>
      <c r="K15" s="323"/>
      <c r="L15" s="29"/>
      <c r="M15" s="30" t="s">
        <v>267</v>
      </c>
      <c r="N15" s="31">
        <v>38588</v>
      </c>
    </row>
    <row r="16" spans="1:14" s="32" customFormat="1" ht="19.5" customHeight="1">
      <c r="A16" s="33">
        <v>1.999</v>
      </c>
      <c r="B16" s="130">
        <v>69262000</v>
      </c>
      <c r="C16" s="27">
        <v>103137000</v>
      </c>
      <c r="D16" s="314">
        <f t="shared" si="0"/>
        <v>172399000</v>
      </c>
      <c r="E16" s="130">
        <v>57929377</v>
      </c>
      <c r="F16" s="27">
        <v>88127084</v>
      </c>
      <c r="G16" s="314">
        <f>+E16+F16</f>
        <v>146056461</v>
      </c>
      <c r="H16" s="1669">
        <f t="shared" si="1"/>
        <v>11332623</v>
      </c>
      <c r="I16" s="1670">
        <f t="shared" si="1"/>
        <v>15009916</v>
      </c>
      <c r="J16" s="1671">
        <f>H16+I16</f>
        <v>26342539</v>
      </c>
      <c r="K16" s="323"/>
      <c r="L16" s="29"/>
      <c r="M16" s="34" t="s">
        <v>268</v>
      </c>
      <c r="N16" s="31">
        <v>38588</v>
      </c>
    </row>
    <row r="17" spans="1:14" ht="19.5" customHeight="1">
      <c r="A17" s="35" t="s">
        <v>106</v>
      </c>
      <c r="B17" s="130">
        <v>116677000</v>
      </c>
      <c r="C17" s="27">
        <v>124300000</v>
      </c>
      <c r="D17" s="314">
        <f t="shared" si="0"/>
        <v>240977000</v>
      </c>
      <c r="E17" s="130">
        <v>50139339</v>
      </c>
      <c r="F17" s="27">
        <v>81022100</v>
      </c>
      <c r="G17" s="314">
        <f t="shared" si="3"/>
        <v>131161439</v>
      </c>
      <c r="H17" s="1669">
        <f t="shared" si="1"/>
        <v>66537661</v>
      </c>
      <c r="I17" s="1670">
        <f t="shared" si="1"/>
        <v>43277900</v>
      </c>
      <c r="J17" s="1671">
        <f t="shared" si="2"/>
        <v>109815561</v>
      </c>
      <c r="K17" s="323"/>
      <c r="L17" s="29"/>
      <c r="M17" s="34" t="s">
        <v>269</v>
      </c>
      <c r="N17" s="31">
        <v>38588</v>
      </c>
    </row>
    <row r="18" spans="1:14" ht="19.5" customHeight="1">
      <c r="A18" s="35" t="s">
        <v>107</v>
      </c>
      <c r="B18" s="130">
        <v>36293000</v>
      </c>
      <c r="C18" s="27">
        <v>90270000</v>
      </c>
      <c r="D18" s="314">
        <f t="shared" si="0"/>
        <v>126563000</v>
      </c>
      <c r="E18" s="130">
        <v>58029754</v>
      </c>
      <c r="F18" s="27">
        <v>80477093</v>
      </c>
      <c r="G18" s="314">
        <f t="shared" si="3"/>
        <v>138506847</v>
      </c>
      <c r="H18" s="1669">
        <f t="shared" si="1"/>
        <v>-21736754</v>
      </c>
      <c r="I18" s="1670">
        <f t="shared" si="1"/>
        <v>9792907</v>
      </c>
      <c r="J18" s="1671">
        <f>H18+I18</f>
        <v>-11943847</v>
      </c>
      <c r="K18" s="323"/>
      <c r="L18" s="29"/>
      <c r="M18" s="34" t="s">
        <v>270</v>
      </c>
      <c r="N18" s="36">
        <v>38588</v>
      </c>
    </row>
    <row r="19" spans="1:14" ht="19.5" customHeight="1">
      <c r="A19" s="37" t="s">
        <v>108</v>
      </c>
      <c r="B19" s="226">
        <f>SUM(B12:B18)</f>
        <v>525694000</v>
      </c>
      <c r="C19" s="38">
        <f aca="true" t="shared" si="4" ref="C19:J19">SUM(C12:C18)</f>
        <v>566608000</v>
      </c>
      <c r="D19" s="241">
        <f t="shared" si="4"/>
        <v>1092302000</v>
      </c>
      <c r="E19" s="226">
        <f t="shared" si="4"/>
        <v>303070616</v>
      </c>
      <c r="F19" s="38">
        <f t="shared" si="4"/>
        <v>461318337</v>
      </c>
      <c r="G19" s="241">
        <f t="shared" si="4"/>
        <v>764388953</v>
      </c>
      <c r="H19" s="2147">
        <f t="shared" si="4"/>
        <v>222623384</v>
      </c>
      <c r="I19" s="2104">
        <f t="shared" si="4"/>
        <v>105289663</v>
      </c>
      <c r="J19" s="2148">
        <f t="shared" si="4"/>
        <v>327913047</v>
      </c>
      <c r="K19" s="135">
        <f>SUM(K12:K18)</f>
        <v>0</v>
      </c>
      <c r="L19" s="38">
        <f>SUM(L12:L18)</f>
        <v>0</v>
      </c>
      <c r="M19" s="34"/>
      <c r="N19" s="36"/>
    </row>
    <row r="20" spans="1:14" ht="19.5" customHeight="1">
      <c r="A20" s="35" t="s">
        <v>109</v>
      </c>
      <c r="B20" s="130">
        <v>63699000</v>
      </c>
      <c r="C20" s="27">
        <v>93008000</v>
      </c>
      <c r="D20" s="314">
        <f t="shared" si="0"/>
        <v>156707000</v>
      </c>
      <c r="E20" s="130">
        <v>65344693</v>
      </c>
      <c r="F20" s="27">
        <v>77053716</v>
      </c>
      <c r="G20" s="314">
        <f t="shared" si="3"/>
        <v>142398409</v>
      </c>
      <c r="H20" s="1669">
        <f aca="true" t="shared" si="5" ref="H20:I28">B20-E20</f>
        <v>-1645693</v>
      </c>
      <c r="I20" s="1670">
        <f t="shared" si="5"/>
        <v>15954284</v>
      </c>
      <c r="J20" s="1671">
        <f aca="true" t="shared" si="6" ref="J20:J28">H20+I20</f>
        <v>14308591</v>
      </c>
      <c r="K20" s="323"/>
      <c r="L20" s="29"/>
      <c r="M20" s="34" t="s">
        <v>271</v>
      </c>
      <c r="N20" s="36">
        <v>38588</v>
      </c>
    </row>
    <row r="21" spans="1:14" ht="20.25" customHeight="1">
      <c r="A21" s="35" t="s">
        <v>110</v>
      </c>
      <c r="B21" s="130">
        <v>64302000</v>
      </c>
      <c r="C21" s="27">
        <v>82103000</v>
      </c>
      <c r="D21" s="314">
        <f aca="true" t="shared" si="7" ref="D21:D29">B21+C21</f>
        <v>146405000</v>
      </c>
      <c r="E21" s="130">
        <v>62469720</v>
      </c>
      <c r="F21" s="27">
        <v>78969562</v>
      </c>
      <c r="G21" s="314">
        <f t="shared" si="3"/>
        <v>141439282</v>
      </c>
      <c r="H21" s="1703">
        <f t="shared" si="5"/>
        <v>1832280</v>
      </c>
      <c r="I21" s="1670">
        <f t="shared" si="5"/>
        <v>3133438</v>
      </c>
      <c r="J21" s="1671">
        <f t="shared" si="6"/>
        <v>4965718</v>
      </c>
      <c r="K21" s="323"/>
      <c r="L21" s="29"/>
      <c r="M21" s="34" t="s">
        <v>272</v>
      </c>
      <c r="N21" s="36">
        <v>38588</v>
      </c>
    </row>
    <row r="22" spans="1:14" ht="18.75" customHeight="1">
      <c r="A22" s="65" t="s">
        <v>140</v>
      </c>
      <c r="B22" s="130">
        <v>76494000</v>
      </c>
      <c r="C22" s="27">
        <v>84012000</v>
      </c>
      <c r="D22" s="314">
        <f t="shared" si="7"/>
        <v>160506000</v>
      </c>
      <c r="E22" s="130">
        <v>71531620</v>
      </c>
      <c r="F22" s="27">
        <v>79674484</v>
      </c>
      <c r="G22" s="314">
        <f>E22+F22</f>
        <v>151206104</v>
      </c>
      <c r="H22" s="1703">
        <f t="shared" si="5"/>
        <v>4962380</v>
      </c>
      <c r="I22" s="1670">
        <f t="shared" si="5"/>
        <v>4337516</v>
      </c>
      <c r="J22" s="1671">
        <f t="shared" si="6"/>
        <v>9299896</v>
      </c>
      <c r="K22" s="323"/>
      <c r="L22" s="29"/>
      <c r="M22" s="34" t="s">
        <v>273</v>
      </c>
      <c r="N22" s="36">
        <v>38588</v>
      </c>
    </row>
    <row r="23" spans="1:14" ht="22.5" customHeight="1">
      <c r="A23" s="65" t="s">
        <v>141</v>
      </c>
      <c r="B23" s="130">
        <v>75098000</v>
      </c>
      <c r="C23" s="27">
        <v>73070000</v>
      </c>
      <c r="D23" s="314">
        <f t="shared" si="7"/>
        <v>148168000</v>
      </c>
      <c r="E23" s="130">
        <v>76327515</v>
      </c>
      <c r="F23" s="27">
        <v>70922300</v>
      </c>
      <c r="G23" s="314">
        <f t="shared" si="3"/>
        <v>147249815</v>
      </c>
      <c r="H23" s="1703">
        <f t="shared" si="5"/>
        <v>-1229515</v>
      </c>
      <c r="I23" s="1670">
        <f t="shared" si="5"/>
        <v>2147700</v>
      </c>
      <c r="J23" s="1671">
        <f t="shared" si="6"/>
        <v>918185</v>
      </c>
      <c r="K23" s="323"/>
      <c r="L23" s="29"/>
      <c r="M23" s="2460" t="s">
        <v>625</v>
      </c>
      <c r="N23" s="2165"/>
    </row>
    <row r="24" spans="1:14" ht="24" customHeight="1">
      <c r="A24" s="65" t="s">
        <v>348</v>
      </c>
      <c r="B24" s="130">
        <v>83054000</v>
      </c>
      <c r="C24" s="27">
        <v>78112000</v>
      </c>
      <c r="D24" s="314">
        <f t="shared" si="7"/>
        <v>161166000</v>
      </c>
      <c r="E24" s="130">
        <v>86973452</v>
      </c>
      <c r="F24" s="27">
        <v>74926820</v>
      </c>
      <c r="G24" s="314">
        <f t="shared" si="3"/>
        <v>161900272</v>
      </c>
      <c r="H24" s="1703">
        <f t="shared" si="5"/>
        <v>-3919452</v>
      </c>
      <c r="I24" s="1670">
        <f t="shared" si="5"/>
        <v>3185180</v>
      </c>
      <c r="J24" s="1671">
        <f t="shared" si="6"/>
        <v>-734272</v>
      </c>
      <c r="K24" s="323">
        <v>6635581</v>
      </c>
      <c r="L24" s="29"/>
      <c r="M24" s="2460" t="s">
        <v>585</v>
      </c>
      <c r="N24" s="2165"/>
    </row>
    <row r="25" spans="1:14" ht="23.25" customHeight="1">
      <c r="A25" s="65" t="s">
        <v>356</v>
      </c>
      <c r="B25" s="130">
        <v>74562713</v>
      </c>
      <c r="C25" s="27">
        <v>68892419</v>
      </c>
      <c r="D25" s="314">
        <f t="shared" si="7"/>
        <v>143455132</v>
      </c>
      <c r="E25" s="130">
        <v>74562713</v>
      </c>
      <c r="F25" s="27">
        <v>78684504</v>
      </c>
      <c r="G25" s="314">
        <f t="shared" si="3"/>
        <v>153247217</v>
      </c>
      <c r="H25" s="1703">
        <f t="shared" si="5"/>
        <v>0</v>
      </c>
      <c r="I25" s="1670">
        <f t="shared" si="5"/>
        <v>-9792085</v>
      </c>
      <c r="J25" s="1671">
        <f t="shared" si="6"/>
        <v>-9792085</v>
      </c>
      <c r="K25" s="323">
        <v>30873829</v>
      </c>
      <c r="L25" s="29"/>
      <c r="M25" s="2460" t="s">
        <v>586</v>
      </c>
      <c r="N25" s="2165"/>
    </row>
    <row r="26" spans="1:14" ht="24.75" customHeight="1">
      <c r="A26" s="65" t="s">
        <v>357</v>
      </c>
      <c r="B26" s="130">
        <v>120007140</v>
      </c>
      <c r="C26" s="27">
        <v>40161140</v>
      </c>
      <c r="D26" s="314">
        <f t="shared" si="7"/>
        <v>160168280</v>
      </c>
      <c r="E26" s="130">
        <v>110012722</v>
      </c>
      <c r="F26" s="27">
        <v>48756769</v>
      </c>
      <c r="G26" s="314">
        <f t="shared" si="3"/>
        <v>158769491</v>
      </c>
      <c r="H26" s="1703">
        <f t="shared" si="5"/>
        <v>9994418</v>
      </c>
      <c r="I26" s="1670">
        <f t="shared" si="5"/>
        <v>-8595629</v>
      </c>
      <c r="J26" s="1671">
        <f t="shared" si="6"/>
        <v>1398789</v>
      </c>
      <c r="K26" s="323"/>
      <c r="L26" s="29"/>
      <c r="M26" s="2460" t="s">
        <v>587</v>
      </c>
      <c r="N26" s="2165"/>
    </row>
    <row r="27" spans="1:14" ht="23.25" customHeight="1">
      <c r="A27" s="65" t="s">
        <v>384</v>
      </c>
      <c r="B27" s="130">
        <v>175178805</v>
      </c>
      <c r="C27" s="27">
        <v>0</v>
      </c>
      <c r="D27" s="314">
        <f t="shared" si="7"/>
        <v>175178805</v>
      </c>
      <c r="E27" s="130">
        <v>165186835</v>
      </c>
      <c r="F27" s="27">
        <v>0</v>
      </c>
      <c r="G27" s="314">
        <f t="shared" si="3"/>
        <v>165186835</v>
      </c>
      <c r="H27" s="1703">
        <f t="shared" si="5"/>
        <v>9991970</v>
      </c>
      <c r="I27" s="1670">
        <f t="shared" si="5"/>
        <v>0</v>
      </c>
      <c r="J27" s="1671">
        <f t="shared" si="6"/>
        <v>9991970</v>
      </c>
      <c r="K27" s="323"/>
      <c r="L27" s="29"/>
      <c r="M27" s="2460" t="s">
        <v>588</v>
      </c>
      <c r="N27" s="2165"/>
    </row>
    <row r="28" spans="1:14" ht="19.5" customHeight="1">
      <c r="A28" s="65">
        <v>2010</v>
      </c>
      <c r="B28" s="130">
        <v>273042495</v>
      </c>
      <c r="C28" s="27">
        <v>0</v>
      </c>
      <c r="D28" s="314">
        <f t="shared" si="7"/>
        <v>273042495</v>
      </c>
      <c r="E28" s="130">
        <v>293028883</v>
      </c>
      <c r="F28" s="27">
        <v>0</v>
      </c>
      <c r="G28" s="314">
        <f t="shared" si="3"/>
        <v>293028883</v>
      </c>
      <c r="H28" s="1703">
        <f t="shared" si="5"/>
        <v>-19986388</v>
      </c>
      <c r="I28" s="1670">
        <f t="shared" si="5"/>
        <v>0</v>
      </c>
      <c r="J28" s="1671">
        <f t="shared" si="6"/>
        <v>-19986388</v>
      </c>
      <c r="K28" s="323">
        <v>110736872</v>
      </c>
      <c r="L28" s="29"/>
      <c r="M28" s="363"/>
      <c r="N28" s="364"/>
    </row>
    <row r="29" spans="1:14" ht="19.5" customHeight="1">
      <c r="A29" s="65">
        <v>2011</v>
      </c>
      <c r="B29" s="130">
        <v>13942709</v>
      </c>
      <c r="C29" s="27">
        <v>0</v>
      </c>
      <c r="D29" s="314">
        <f t="shared" si="7"/>
        <v>13942709</v>
      </c>
      <c r="E29" s="130">
        <v>293028883</v>
      </c>
      <c r="F29" s="27">
        <v>293028883</v>
      </c>
      <c r="G29" s="314">
        <v>293028883</v>
      </c>
      <c r="H29" s="130">
        <v>293028883</v>
      </c>
      <c r="I29" s="27">
        <v>293028883</v>
      </c>
      <c r="J29" s="314">
        <v>293028883</v>
      </c>
      <c r="K29" s="134">
        <v>293028883</v>
      </c>
      <c r="L29" s="29"/>
      <c r="M29" s="363"/>
      <c r="N29" s="364"/>
    </row>
    <row r="30" spans="1:14" ht="19.5" customHeight="1">
      <c r="A30" s="822" t="s">
        <v>1041</v>
      </c>
      <c r="B30" s="963">
        <f>SUM(B20:B29)</f>
        <v>1019380862</v>
      </c>
      <c r="C30" s="896">
        <f aca="true" t="shared" si="8" ref="C30:K30">SUM(C20:C29)</f>
        <v>519358559</v>
      </c>
      <c r="D30" s="2146">
        <f t="shared" si="8"/>
        <v>1538739421</v>
      </c>
      <c r="E30" s="963">
        <f t="shared" si="8"/>
        <v>1298467036</v>
      </c>
      <c r="F30" s="896">
        <f t="shared" si="8"/>
        <v>802017038</v>
      </c>
      <c r="G30" s="2146">
        <f t="shared" si="8"/>
        <v>1807455191</v>
      </c>
      <c r="H30" s="963">
        <f t="shared" si="8"/>
        <v>293028883</v>
      </c>
      <c r="I30" s="896">
        <f t="shared" si="8"/>
        <v>303399287</v>
      </c>
      <c r="J30" s="2146">
        <f t="shared" si="8"/>
        <v>303399287</v>
      </c>
      <c r="K30" s="879">
        <f t="shared" si="8"/>
        <v>441275165</v>
      </c>
      <c r="L30" s="129"/>
      <c r="M30" s="841"/>
      <c r="N30" s="842"/>
    </row>
    <row r="31" spans="1:14" ht="20.25" customHeight="1" thickBot="1">
      <c r="A31" s="42" t="s">
        <v>100</v>
      </c>
      <c r="B31" s="227">
        <f aca="true" t="shared" si="9" ref="B31:L31">SUM(B19:B28)</f>
        <v>1531132153</v>
      </c>
      <c r="C31" s="201">
        <f t="shared" si="9"/>
        <v>1085966559</v>
      </c>
      <c r="D31" s="202">
        <f t="shared" si="9"/>
        <v>2617098712</v>
      </c>
      <c r="E31" s="227">
        <f t="shared" si="9"/>
        <v>1308508769</v>
      </c>
      <c r="F31" s="201">
        <f t="shared" si="9"/>
        <v>970306492</v>
      </c>
      <c r="G31" s="202">
        <f t="shared" si="9"/>
        <v>2278815261</v>
      </c>
      <c r="H31" s="2149">
        <f t="shared" si="9"/>
        <v>222623384</v>
      </c>
      <c r="I31" s="1704">
        <f t="shared" si="9"/>
        <v>115660067</v>
      </c>
      <c r="J31" s="2150">
        <f t="shared" si="9"/>
        <v>338283451</v>
      </c>
      <c r="K31" s="217">
        <f t="shared" si="9"/>
        <v>148246282</v>
      </c>
      <c r="L31" s="201">
        <f t="shared" si="9"/>
        <v>0</v>
      </c>
      <c r="M31" s="201"/>
      <c r="N31" s="202"/>
    </row>
    <row r="32" spans="1:14" ht="15">
      <c r="A32" s="45"/>
      <c r="B32" s="46"/>
      <c r="C32" s="46"/>
      <c r="D32" s="46"/>
      <c r="E32" s="46"/>
      <c r="F32" s="46"/>
      <c r="G32" s="46"/>
      <c r="H32" s="1673"/>
      <c r="I32" s="1673"/>
      <c r="J32" s="1706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673"/>
      <c r="I33" s="1673"/>
      <c r="J33" s="1706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673"/>
      <c r="I34" s="1673"/>
      <c r="J34" s="1706"/>
      <c r="K34" s="46"/>
      <c r="L34" s="46"/>
      <c r="M34" s="46"/>
      <c r="N34" s="46"/>
    </row>
    <row r="35" spans="1:14" ht="15">
      <c r="A35" s="45"/>
      <c r="B35" s="46"/>
      <c r="C35" s="46"/>
      <c r="D35" s="46"/>
      <c r="E35" s="46"/>
      <c r="F35" s="46"/>
      <c r="G35" s="46"/>
      <c r="H35" s="1673"/>
      <c r="I35" s="1673"/>
      <c r="J35" s="1706"/>
      <c r="K35" s="46"/>
      <c r="L35" s="46"/>
      <c r="M35" s="46"/>
      <c r="N35" s="46"/>
    </row>
    <row r="36" spans="1:14" ht="15">
      <c r="A36" s="45"/>
      <c r="C36" s="46"/>
      <c r="D36" s="46"/>
      <c r="E36" s="46"/>
      <c r="F36" s="46"/>
      <c r="G36" s="46"/>
      <c r="H36" s="1673"/>
      <c r="I36" s="1673"/>
      <c r="J36" s="1706"/>
      <c r="K36" s="46"/>
      <c r="L36" s="46"/>
      <c r="M36" s="46"/>
      <c r="N36" s="46"/>
    </row>
    <row r="37" spans="2:11" ht="15">
      <c r="B37" s="66" t="s">
        <v>111</v>
      </c>
      <c r="C37" s="47" t="s">
        <v>589</v>
      </c>
      <c r="D37" s="47"/>
      <c r="E37" s="48"/>
      <c r="F37" s="48"/>
      <c r="G37" s="49"/>
      <c r="H37" s="1676"/>
      <c r="I37" s="1677" t="s">
        <v>112</v>
      </c>
      <c r="J37" s="1674" t="s">
        <v>354</v>
      </c>
      <c r="K37" s="49"/>
    </row>
    <row r="38" spans="2:12" ht="15">
      <c r="B38" t="s">
        <v>590</v>
      </c>
      <c r="C38" s="49"/>
      <c r="D38" s="49"/>
      <c r="E38" s="49"/>
      <c r="F38" s="49"/>
      <c r="G38" s="49"/>
      <c r="H38" s="1678"/>
      <c r="I38" s="1678"/>
      <c r="J38" s="1678"/>
      <c r="K38" s="49"/>
      <c r="L38" s="60" t="s">
        <v>113</v>
      </c>
    </row>
    <row r="39" spans="2:14" ht="15">
      <c r="B39" t="s">
        <v>626</v>
      </c>
      <c r="C39" s="49"/>
      <c r="D39" s="49"/>
      <c r="E39" s="49"/>
      <c r="F39" s="49"/>
      <c r="G39" s="49"/>
      <c r="H39" s="1678"/>
      <c r="I39" s="1678"/>
      <c r="J39" s="1678"/>
      <c r="K39" s="49"/>
      <c r="L39" s="60"/>
      <c r="M39" s="49"/>
      <c r="N39" s="49"/>
    </row>
    <row r="42" spans="2:14" ht="18">
      <c r="B42" s="51"/>
      <c r="C42" s="4"/>
      <c r="D42" s="4"/>
      <c r="E42" s="51"/>
      <c r="F42" s="12"/>
      <c r="G42" s="51"/>
      <c r="H42" s="1679"/>
      <c r="I42" s="1679"/>
      <c r="J42" s="1680"/>
      <c r="K42" s="51"/>
      <c r="L42" s="51"/>
      <c r="M42" s="51"/>
      <c r="N42" s="51"/>
    </row>
    <row r="43" ht="12.75">
      <c r="E43"/>
    </row>
    <row r="44" ht="12.75">
      <c r="E44"/>
    </row>
  </sheetData>
  <sheetProtection/>
  <mergeCells count="5">
    <mergeCell ref="M27:N27"/>
    <mergeCell ref="M23:N23"/>
    <mergeCell ref="M24:N24"/>
    <mergeCell ref="M25:N25"/>
    <mergeCell ref="M26:N26"/>
  </mergeCells>
  <printOptions horizontalCentered="1" verticalCentered="1"/>
  <pageMargins left="1.13" right="0.75" top="1" bottom="1" header="0" footer="0"/>
  <pageSetup horizontalDpi="600" verticalDpi="600" orientation="landscape" paperSize="5" scale="75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5">
      <selection activeCell="H7" sqref="H1:J16384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399" customWidth="1"/>
    <col min="9" max="9" width="15.7109375" style="1399" customWidth="1"/>
    <col min="10" max="10" width="14.28125" style="1400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397"/>
      <c r="I1" s="1397"/>
      <c r="J1" s="1397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397"/>
      <c r="I2" s="1397"/>
      <c r="J2" s="1397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397"/>
      <c r="I3" s="1397"/>
      <c r="J3" s="1397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397"/>
      <c r="I4" s="1397"/>
      <c r="J4" s="1398"/>
      <c r="K4" s="1"/>
      <c r="L4" s="1"/>
      <c r="M4" s="1"/>
      <c r="N4" s="1"/>
    </row>
    <row r="5" ht="12.75">
      <c r="E5"/>
    </row>
    <row r="6" spans="5:12" ht="15.75">
      <c r="E6"/>
      <c r="J6" s="1401"/>
      <c r="K6" s="5" t="s">
        <v>196</v>
      </c>
      <c r="L6" s="68" t="s">
        <v>274</v>
      </c>
    </row>
    <row r="7" spans="5:12" ht="15.75">
      <c r="E7"/>
      <c r="K7" s="7" t="s">
        <v>90</v>
      </c>
      <c r="L7" s="68" t="s">
        <v>275</v>
      </c>
    </row>
    <row r="8" spans="5:12" ht="15.75">
      <c r="E8"/>
      <c r="K8" s="7" t="s">
        <v>91</v>
      </c>
      <c r="L8" s="68" t="s">
        <v>276</v>
      </c>
    </row>
    <row r="9" spans="2:14" s="8" customFormat="1" ht="18">
      <c r="B9" s="9"/>
      <c r="C9" s="11"/>
      <c r="D9" s="11"/>
      <c r="E9" s="9"/>
      <c r="F9" s="12"/>
      <c r="G9" s="9"/>
      <c r="H9" s="1402"/>
      <c r="I9" s="1402"/>
      <c r="J9" s="1403"/>
      <c r="K9" s="9"/>
      <c r="L9" s="9"/>
      <c r="M9" s="9"/>
      <c r="N9" s="9"/>
    </row>
    <row r="10" spans="1:14" ht="19.5" customHeight="1">
      <c r="A10" s="367" t="s">
        <v>92</v>
      </c>
      <c r="B10" s="368" t="s">
        <v>93</v>
      </c>
      <c r="C10" s="368"/>
      <c r="D10" s="368"/>
      <c r="E10" s="368" t="s">
        <v>94</v>
      </c>
      <c r="F10" s="368"/>
      <c r="G10" s="368"/>
      <c r="H10" s="1613" t="s">
        <v>175</v>
      </c>
      <c r="I10" s="1613"/>
      <c r="J10" s="1614"/>
      <c r="K10" s="370" t="s">
        <v>96</v>
      </c>
      <c r="L10" s="371"/>
      <c r="M10" s="372" t="s">
        <v>97</v>
      </c>
      <c r="N10" s="372"/>
    </row>
    <row r="11" spans="1:14" ht="19.5" customHeight="1">
      <c r="A11" s="367"/>
      <c r="B11" s="373" t="s">
        <v>98</v>
      </c>
      <c r="C11" s="373" t="s">
        <v>99</v>
      </c>
      <c r="D11" s="373" t="s">
        <v>100</v>
      </c>
      <c r="E11" s="373" t="s">
        <v>98</v>
      </c>
      <c r="F11" s="373" t="s">
        <v>99</v>
      </c>
      <c r="G11" s="373" t="s">
        <v>100</v>
      </c>
      <c r="H11" s="1615" t="s">
        <v>98</v>
      </c>
      <c r="I11" s="1615" t="s">
        <v>99</v>
      </c>
      <c r="J11" s="1616" t="s">
        <v>100</v>
      </c>
      <c r="K11" s="373" t="s">
        <v>98</v>
      </c>
      <c r="L11" s="373" t="s">
        <v>99</v>
      </c>
      <c r="M11" s="373" t="s">
        <v>101</v>
      </c>
      <c r="N11" s="373" t="s">
        <v>102</v>
      </c>
    </row>
    <row r="12" spans="1:14" s="32" customFormat="1" ht="19.5" customHeight="1">
      <c r="A12" s="274" t="s">
        <v>103</v>
      </c>
      <c r="B12" s="27">
        <v>57780000</v>
      </c>
      <c r="C12" s="27">
        <v>0</v>
      </c>
      <c r="D12" s="27">
        <f aca="true" t="shared" si="0" ref="D12:D20">B12+C12</f>
        <v>57780000</v>
      </c>
      <c r="E12" s="27">
        <v>3120360</v>
      </c>
      <c r="F12" s="27">
        <v>0</v>
      </c>
      <c r="G12" s="27">
        <f>+E12+F12</f>
        <v>3120360</v>
      </c>
      <c r="H12" s="1404">
        <f>B12-E12</f>
        <v>54659640</v>
      </c>
      <c r="I12" s="1404">
        <f aca="true" t="shared" si="1" ref="H12:I18">C12-F12</f>
        <v>0</v>
      </c>
      <c r="J12" s="1405">
        <f aca="true" t="shared" si="2" ref="J12:J17">H12+I12</f>
        <v>54659640</v>
      </c>
      <c r="K12" s="29"/>
      <c r="L12" s="29"/>
      <c r="M12" s="34" t="s">
        <v>277</v>
      </c>
      <c r="N12" s="214">
        <v>38314</v>
      </c>
    </row>
    <row r="13" spans="1:14" s="32" customFormat="1" ht="19.5" customHeight="1">
      <c r="A13" s="221" t="s">
        <v>104</v>
      </c>
      <c r="B13" s="27">
        <v>71047000</v>
      </c>
      <c r="C13" s="27">
        <v>37220000</v>
      </c>
      <c r="D13" s="27">
        <f t="shared" si="0"/>
        <v>108267000</v>
      </c>
      <c r="E13" s="27">
        <v>18238578</v>
      </c>
      <c r="F13" s="27">
        <v>37220000</v>
      </c>
      <c r="G13" s="27">
        <f aca="true" t="shared" si="3" ref="G13:G27">E13+F13</f>
        <v>55458578</v>
      </c>
      <c r="H13" s="1404">
        <f t="shared" si="1"/>
        <v>52808422</v>
      </c>
      <c r="I13" s="1404">
        <f t="shared" si="1"/>
        <v>0</v>
      </c>
      <c r="J13" s="1405">
        <f t="shared" si="2"/>
        <v>52808422</v>
      </c>
      <c r="K13" s="29"/>
      <c r="L13" s="29">
        <v>4699546</v>
      </c>
      <c r="M13" s="34" t="s">
        <v>278</v>
      </c>
      <c r="N13" s="214">
        <v>35871</v>
      </c>
    </row>
    <row r="14" spans="1:14" s="32" customFormat="1" ht="19.5" customHeight="1">
      <c r="A14" s="221" t="s">
        <v>105</v>
      </c>
      <c r="B14" s="27">
        <v>20786000</v>
      </c>
      <c r="C14" s="27">
        <v>56014000</v>
      </c>
      <c r="D14" s="27">
        <f t="shared" si="0"/>
        <v>76800000</v>
      </c>
      <c r="E14" s="27">
        <v>25964919</v>
      </c>
      <c r="F14" s="27">
        <v>56014000</v>
      </c>
      <c r="G14" s="27">
        <f t="shared" si="3"/>
        <v>81978919</v>
      </c>
      <c r="H14" s="1404">
        <f t="shared" si="1"/>
        <v>-5178919</v>
      </c>
      <c r="I14" s="1404">
        <f t="shared" si="1"/>
        <v>0</v>
      </c>
      <c r="J14" s="1405">
        <f t="shared" si="2"/>
        <v>-5178919</v>
      </c>
      <c r="K14" s="29"/>
      <c r="L14" s="29">
        <v>13780078</v>
      </c>
      <c r="M14" s="34" t="s">
        <v>279</v>
      </c>
      <c r="N14" s="214">
        <v>38314</v>
      </c>
    </row>
    <row r="15" spans="1:14" s="32" customFormat="1" ht="19.5" customHeight="1">
      <c r="A15" s="221">
        <v>1.998</v>
      </c>
      <c r="B15" s="27">
        <v>15979000</v>
      </c>
      <c r="C15" s="27">
        <v>67702000</v>
      </c>
      <c r="D15" s="27">
        <f t="shared" si="0"/>
        <v>83681000</v>
      </c>
      <c r="E15" s="27">
        <v>24534684</v>
      </c>
      <c r="F15" s="27">
        <v>67702000</v>
      </c>
      <c r="G15" s="27">
        <f>+E15+F15</f>
        <v>92236684</v>
      </c>
      <c r="H15" s="1404">
        <f>B15-E15</f>
        <v>-8555684</v>
      </c>
      <c r="I15" s="1404">
        <f>C15-F15</f>
        <v>0</v>
      </c>
      <c r="J15" s="1405">
        <f>H15+I15</f>
        <v>-8555684</v>
      </c>
      <c r="K15" s="29"/>
      <c r="L15" s="29">
        <v>7246724</v>
      </c>
      <c r="M15" s="34" t="s">
        <v>280</v>
      </c>
      <c r="N15" s="214">
        <v>38314</v>
      </c>
    </row>
    <row r="16" spans="1:14" s="32" customFormat="1" ht="19.5" customHeight="1">
      <c r="A16" s="221">
        <v>1.999</v>
      </c>
      <c r="B16" s="27">
        <v>37465000</v>
      </c>
      <c r="C16" s="27">
        <v>66804000</v>
      </c>
      <c r="D16" s="27">
        <f t="shared" si="0"/>
        <v>104269000</v>
      </c>
      <c r="E16" s="27">
        <v>21386511</v>
      </c>
      <c r="F16" s="27">
        <v>66804000</v>
      </c>
      <c r="G16" s="27">
        <f>+E16+F16</f>
        <v>88190511</v>
      </c>
      <c r="H16" s="1404">
        <f t="shared" si="1"/>
        <v>16078489</v>
      </c>
      <c r="I16" s="1404">
        <f>C16-F16</f>
        <v>0</v>
      </c>
      <c r="J16" s="1405">
        <f>H16+I16</f>
        <v>16078489</v>
      </c>
      <c r="K16" s="29"/>
      <c r="L16" s="29">
        <v>5269323</v>
      </c>
      <c r="M16" s="34" t="s">
        <v>281</v>
      </c>
      <c r="N16" s="214">
        <v>38314</v>
      </c>
    </row>
    <row r="17" spans="1:14" ht="19.5" customHeight="1">
      <c r="A17" s="203" t="s">
        <v>106</v>
      </c>
      <c r="B17" s="27">
        <v>24529000</v>
      </c>
      <c r="C17" s="27">
        <v>74452000</v>
      </c>
      <c r="D17" s="27">
        <f t="shared" si="0"/>
        <v>98981000</v>
      </c>
      <c r="E17" s="27">
        <v>22810089</v>
      </c>
      <c r="F17" s="27">
        <v>62374131</v>
      </c>
      <c r="G17" s="27">
        <f t="shared" si="3"/>
        <v>85184220</v>
      </c>
      <c r="H17" s="1404">
        <f t="shared" si="1"/>
        <v>1718911</v>
      </c>
      <c r="I17" s="1404">
        <f t="shared" si="1"/>
        <v>12077869</v>
      </c>
      <c r="J17" s="1405">
        <f t="shared" si="2"/>
        <v>13796780</v>
      </c>
      <c r="K17" s="29"/>
      <c r="L17" s="29"/>
      <c r="M17" s="34" t="s">
        <v>282</v>
      </c>
      <c r="N17" s="214">
        <v>38314</v>
      </c>
    </row>
    <row r="18" spans="1:14" ht="19.5" customHeight="1">
      <c r="A18" s="203" t="s">
        <v>107</v>
      </c>
      <c r="B18" s="27">
        <v>29134000</v>
      </c>
      <c r="C18" s="27">
        <v>60423000</v>
      </c>
      <c r="D18" s="27">
        <f t="shared" si="0"/>
        <v>89557000</v>
      </c>
      <c r="E18" s="27">
        <v>30402264</v>
      </c>
      <c r="F18" s="27">
        <v>58349986</v>
      </c>
      <c r="G18" s="27">
        <f t="shared" si="3"/>
        <v>88752250</v>
      </c>
      <c r="H18" s="1404">
        <f t="shared" si="1"/>
        <v>-1268264</v>
      </c>
      <c r="I18" s="1404">
        <f t="shared" si="1"/>
        <v>2073014</v>
      </c>
      <c r="J18" s="1405">
        <f>H18+I18</f>
        <v>804750</v>
      </c>
      <c r="K18" s="29"/>
      <c r="L18" s="29"/>
      <c r="M18" s="34" t="s">
        <v>283</v>
      </c>
      <c r="N18" s="214">
        <v>38314</v>
      </c>
    </row>
    <row r="19" spans="1:14" ht="19.5" customHeight="1">
      <c r="A19" s="275" t="s">
        <v>108</v>
      </c>
      <c r="B19" s="38">
        <f>SUM(B12:B18)</f>
        <v>256720000</v>
      </c>
      <c r="C19" s="38">
        <f aca="true" t="shared" si="4" ref="C19:J19">SUM(C12:C18)</f>
        <v>362615000</v>
      </c>
      <c r="D19" s="38">
        <f t="shared" si="4"/>
        <v>619335000</v>
      </c>
      <c r="E19" s="38">
        <f t="shared" si="4"/>
        <v>146457405</v>
      </c>
      <c r="F19" s="38">
        <f t="shared" si="4"/>
        <v>348464117</v>
      </c>
      <c r="G19" s="38">
        <f t="shared" si="4"/>
        <v>494921522</v>
      </c>
      <c r="H19" s="1406">
        <f t="shared" si="4"/>
        <v>110262595</v>
      </c>
      <c r="I19" s="1406">
        <f t="shared" si="4"/>
        <v>14150883</v>
      </c>
      <c r="J19" s="1407">
        <f t="shared" si="4"/>
        <v>124413478</v>
      </c>
      <c r="K19" s="38">
        <f>SUM(K12:K18)</f>
        <v>0</v>
      </c>
      <c r="L19" s="38">
        <f>SUM(L12:L18)</f>
        <v>30995671</v>
      </c>
      <c r="M19" s="34"/>
      <c r="N19" s="214"/>
    </row>
    <row r="20" spans="1:14" ht="19.5" customHeight="1">
      <c r="A20" s="203" t="s">
        <v>109</v>
      </c>
      <c r="B20" s="27">
        <v>31008000</v>
      </c>
      <c r="C20" s="27">
        <v>64066000</v>
      </c>
      <c r="D20" s="27">
        <f t="shared" si="0"/>
        <v>95074000</v>
      </c>
      <c r="E20" s="27">
        <v>32651805</v>
      </c>
      <c r="F20" s="27">
        <v>50356384</v>
      </c>
      <c r="G20" s="27">
        <f t="shared" si="3"/>
        <v>83008189</v>
      </c>
      <c r="H20" s="1404">
        <f aca="true" t="shared" si="5" ref="H20:I27">B20-E20</f>
        <v>-1643805</v>
      </c>
      <c r="I20" s="1404">
        <f>C20-F20</f>
        <v>13709616</v>
      </c>
      <c r="J20" s="1405">
        <f aca="true" t="shared" si="6" ref="J20:J27">H20+I20</f>
        <v>12065811</v>
      </c>
      <c r="K20" s="29"/>
      <c r="L20" s="29"/>
      <c r="M20" s="34" t="s">
        <v>284</v>
      </c>
      <c r="N20" s="214">
        <v>38314</v>
      </c>
    </row>
    <row r="21" spans="1:14" ht="19.5" customHeight="1">
      <c r="A21" s="203" t="s">
        <v>110</v>
      </c>
      <c r="B21" s="27">
        <v>36074000</v>
      </c>
      <c r="C21" s="27">
        <v>65964000</v>
      </c>
      <c r="D21" s="27">
        <f aca="true" t="shared" si="7" ref="D21:D27">B21+C21</f>
        <v>102038000</v>
      </c>
      <c r="E21" s="27">
        <v>37315816</v>
      </c>
      <c r="F21" s="27">
        <v>50596152</v>
      </c>
      <c r="G21" s="27">
        <f t="shared" si="3"/>
        <v>87911968</v>
      </c>
      <c r="H21" s="1405">
        <f t="shared" si="5"/>
        <v>-1241816</v>
      </c>
      <c r="I21" s="1404">
        <f t="shared" si="5"/>
        <v>15367848</v>
      </c>
      <c r="J21" s="1405">
        <f t="shared" si="6"/>
        <v>14126032</v>
      </c>
      <c r="K21" s="29"/>
      <c r="L21" s="29"/>
      <c r="M21" s="34" t="s">
        <v>285</v>
      </c>
      <c r="N21" s="214">
        <v>38314</v>
      </c>
    </row>
    <row r="22" spans="1:14" ht="18.75" customHeight="1">
      <c r="A22" s="203" t="s">
        <v>140</v>
      </c>
      <c r="B22" s="27">
        <v>45885000</v>
      </c>
      <c r="C22" s="27">
        <v>49407000</v>
      </c>
      <c r="D22" s="27">
        <f t="shared" si="7"/>
        <v>95292000</v>
      </c>
      <c r="E22" s="27">
        <v>50378010</v>
      </c>
      <c r="F22" s="27">
        <v>52428634</v>
      </c>
      <c r="G22" s="27">
        <f>E22+F22</f>
        <v>102806644</v>
      </c>
      <c r="H22" s="1405">
        <f>B22-E22</f>
        <v>-4493010</v>
      </c>
      <c r="I22" s="1404">
        <f>C22-F22</f>
        <v>-3021634</v>
      </c>
      <c r="J22" s="1405">
        <f t="shared" si="6"/>
        <v>-7514644</v>
      </c>
      <c r="K22" s="29"/>
      <c r="L22" s="29"/>
      <c r="M22" s="34" t="s">
        <v>712</v>
      </c>
      <c r="N22" s="214">
        <v>38993</v>
      </c>
    </row>
    <row r="23" spans="1:14" ht="19.5" customHeight="1">
      <c r="A23" s="203" t="s">
        <v>141</v>
      </c>
      <c r="B23" s="27">
        <v>50354000</v>
      </c>
      <c r="C23" s="27">
        <v>51580000</v>
      </c>
      <c r="D23" s="27">
        <f t="shared" si="7"/>
        <v>101934000</v>
      </c>
      <c r="E23" s="27">
        <v>61060467</v>
      </c>
      <c r="F23" s="27">
        <v>58255419</v>
      </c>
      <c r="G23" s="27">
        <f t="shared" si="3"/>
        <v>119315886</v>
      </c>
      <c r="H23" s="1405">
        <f t="shared" si="5"/>
        <v>-10706467</v>
      </c>
      <c r="I23" s="1404">
        <f t="shared" si="5"/>
        <v>-6675419</v>
      </c>
      <c r="J23" s="1405">
        <f t="shared" si="6"/>
        <v>-17381886</v>
      </c>
      <c r="K23" s="29"/>
      <c r="L23" s="29"/>
      <c r="M23" s="34">
        <v>10074</v>
      </c>
      <c r="N23" s="214">
        <v>38993</v>
      </c>
    </row>
    <row r="24" spans="1:14" ht="19.5" customHeight="1">
      <c r="A24" s="203" t="s">
        <v>348</v>
      </c>
      <c r="B24" s="27">
        <v>58172000</v>
      </c>
      <c r="C24" s="27">
        <v>56712000</v>
      </c>
      <c r="D24" s="27">
        <f t="shared" si="7"/>
        <v>114884000</v>
      </c>
      <c r="E24" s="27">
        <v>51556365</v>
      </c>
      <c r="F24" s="27">
        <v>47261366</v>
      </c>
      <c r="G24" s="27">
        <f t="shared" si="3"/>
        <v>98817731</v>
      </c>
      <c r="H24" s="1405">
        <f t="shared" si="5"/>
        <v>6615635</v>
      </c>
      <c r="I24" s="1404">
        <f t="shared" si="5"/>
        <v>9450634</v>
      </c>
      <c r="J24" s="1405">
        <f t="shared" si="6"/>
        <v>16066269</v>
      </c>
      <c r="K24" s="29"/>
      <c r="L24" s="29"/>
      <c r="M24" s="40"/>
      <c r="N24" s="40"/>
    </row>
    <row r="25" spans="1:14" ht="19.5" customHeight="1">
      <c r="A25" s="203" t="s">
        <v>356</v>
      </c>
      <c r="B25" s="27">
        <v>59340214</v>
      </c>
      <c r="C25" s="27">
        <v>70077970</v>
      </c>
      <c r="D25" s="27">
        <f t="shared" si="7"/>
        <v>129418184</v>
      </c>
      <c r="E25" s="27">
        <v>54972531</v>
      </c>
      <c r="F25" s="27">
        <v>48959770</v>
      </c>
      <c r="G25" s="27">
        <f t="shared" si="3"/>
        <v>103932301</v>
      </c>
      <c r="H25" s="1405">
        <f t="shared" si="5"/>
        <v>4367683</v>
      </c>
      <c r="I25" s="1404">
        <f t="shared" si="5"/>
        <v>21118200</v>
      </c>
      <c r="J25" s="1405">
        <f t="shared" si="6"/>
        <v>25485883</v>
      </c>
      <c r="K25" s="29"/>
      <c r="L25" s="29"/>
      <c r="M25" s="40"/>
      <c r="N25" s="40"/>
    </row>
    <row r="26" spans="1:14" ht="19.5" customHeight="1">
      <c r="A26" s="203" t="s">
        <v>357</v>
      </c>
      <c r="B26" s="27">
        <v>65699036</v>
      </c>
      <c r="C26" s="27">
        <v>29595067</v>
      </c>
      <c r="D26" s="27">
        <f t="shared" si="7"/>
        <v>95294103</v>
      </c>
      <c r="E26" s="27">
        <v>60768051</v>
      </c>
      <c r="F26" s="27">
        <v>30397969</v>
      </c>
      <c r="G26" s="27">
        <f t="shared" si="3"/>
        <v>91166020</v>
      </c>
      <c r="H26" s="1405">
        <f t="shared" si="5"/>
        <v>4930985</v>
      </c>
      <c r="I26" s="1404">
        <f t="shared" si="5"/>
        <v>-802902</v>
      </c>
      <c r="J26" s="1405">
        <f t="shared" si="6"/>
        <v>4128083</v>
      </c>
      <c r="K26" s="29"/>
      <c r="L26" s="29"/>
      <c r="M26" s="40"/>
      <c r="N26" s="40"/>
    </row>
    <row r="27" spans="1:14" ht="19.5" customHeight="1">
      <c r="A27" s="203" t="s">
        <v>384</v>
      </c>
      <c r="B27" s="27">
        <v>113451203</v>
      </c>
      <c r="C27" s="27">
        <v>0</v>
      </c>
      <c r="D27" s="27">
        <f t="shared" si="7"/>
        <v>113451203</v>
      </c>
      <c r="E27" s="27">
        <v>81074058</v>
      </c>
      <c r="F27" s="27">
        <v>0</v>
      </c>
      <c r="G27" s="27">
        <f t="shared" si="3"/>
        <v>81074058</v>
      </c>
      <c r="H27" s="1405">
        <f t="shared" si="5"/>
        <v>32377145</v>
      </c>
      <c r="I27" s="1404">
        <f t="shared" si="5"/>
        <v>0</v>
      </c>
      <c r="J27" s="1405">
        <f t="shared" si="6"/>
        <v>32377145</v>
      </c>
      <c r="K27" s="29"/>
      <c r="L27" s="29"/>
      <c r="M27" s="40"/>
      <c r="N27" s="40"/>
    </row>
    <row r="28" spans="1:14" ht="19.5" customHeight="1">
      <c r="A28" s="203">
        <v>2010</v>
      </c>
      <c r="B28" s="27"/>
      <c r="C28" s="27"/>
      <c r="D28" s="27"/>
      <c r="E28" s="27"/>
      <c r="F28" s="27"/>
      <c r="G28" s="27"/>
      <c r="H28" s="1405"/>
      <c r="I28" s="1404"/>
      <c r="J28" s="1405"/>
      <c r="K28" s="29"/>
      <c r="L28" s="29"/>
      <c r="M28" s="40"/>
      <c r="N28" s="40"/>
    </row>
    <row r="29" spans="1:14" ht="19.5" customHeight="1">
      <c r="A29" s="274" t="s">
        <v>1042</v>
      </c>
      <c r="B29" s="27">
        <f>SUM(B20:B28)</f>
        <v>459983453</v>
      </c>
      <c r="C29" s="27">
        <f aca="true" t="shared" si="8" ref="C29:J29">SUM(C20:C28)</f>
        <v>387402037</v>
      </c>
      <c r="D29" s="27">
        <f t="shared" si="8"/>
        <v>847385490</v>
      </c>
      <c r="E29" s="27">
        <f t="shared" si="8"/>
        <v>429777103</v>
      </c>
      <c r="F29" s="27">
        <f t="shared" si="8"/>
        <v>338255694</v>
      </c>
      <c r="G29" s="27">
        <f t="shared" si="8"/>
        <v>768032797</v>
      </c>
      <c r="H29" s="1408">
        <f t="shared" si="8"/>
        <v>30206350</v>
      </c>
      <c r="I29" s="1408">
        <f t="shared" si="8"/>
        <v>49146343</v>
      </c>
      <c r="J29" s="1408">
        <f t="shared" si="8"/>
        <v>79352693</v>
      </c>
      <c r="K29" s="29"/>
      <c r="L29" s="29"/>
      <c r="M29" s="40"/>
      <c r="N29" s="40"/>
    </row>
    <row r="30" spans="1:14" ht="20.25" customHeight="1">
      <c r="A30" s="367" t="s">
        <v>100</v>
      </c>
      <c r="B30" s="38">
        <f>SUM(B19:B27)</f>
        <v>716703453</v>
      </c>
      <c r="C30" s="38">
        <f aca="true" t="shared" si="9" ref="C30:L30">SUM(C19:C27)</f>
        <v>750017037</v>
      </c>
      <c r="D30" s="38">
        <f t="shared" si="9"/>
        <v>1466720490</v>
      </c>
      <c r="E30" s="38">
        <f t="shared" si="9"/>
        <v>576234508</v>
      </c>
      <c r="F30" s="38">
        <f t="shared" si="9"/>
        <v>686719811</v>
      </c>
      <c r="G30" s="38">
        <f t="shared" si="9"/>
        <v>1262954319</v>
      </c>
      <c r="H30" s="1406">
        <f t="shared" si="9"/>
        <v>140468945</v>
      </c>
      <c r="I30" s="1406">
        <f t="shared" si="9"/>
        <v>63297226</v>
      </c>
      <c r="J30" s="1406">
        <f t="shared" si="9"/>
        <v>203766171</v>
      </c>
      <c r="K30" s="38">
        <f t="shared" si="9"/>
        <v>0</v>
      </c>
      <c r="L30" s="38">
        <f t="shared" si="9"/>
        <v>30995671</v>
      </c>
      <c r="M30" s="38"/>
      <c r="N30" s="38"/>
    </row>
    <row r="31" spans="1:14" ht="15">
      <c r="A31" s="45"/>
      <c r="B31" s="46"/>
      <c r="C31" s="46"/>
      <c r="D31" s="46"/>
      <c r="E31" s="46"/>
      <c r="F31" s="46"/>
      <c r="G31" s="46"/>
      <c r="H31" s="1409"/>
      <c r="I31" s="1409"/>
      <c r="J31" s="1410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409"/>
      <c r="I32" s="1409"/>
      <c r="J32" s="1410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409"/>
      <c r="I33" s="1409"/>
      <c r="J33" s="1410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409"/>
      <c r="I34" s="1409"/>
      <c r="J34" s="1410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409"/>
      <c r="I35" s="1409"/>
      <c r="J35" s="1410"/>
      <c r="K35" s="46"/>
      <c r="L35" s="46"/>
      <c r="M35" s="46"/>
      <c r="N35" s="46"/>
    </row>
    <row r="36" spans="2:11" ht="15">
      <c r="B36" s="66" t="s">
        <v>111</v>
      </c>
      <c r="C36" s="47" t="s">
        <v>713</v>
      </c>
      <c r="D36" s="47"/>
      <c r="E36" s="48"/>
      <c r="F36" s="48"/>
      <c r="G36" s="49"/>
      <c r="H36" s="1411"/>
      <c r="I36" s="1412" t="s">
        <v>112</v>
      </c>
      <c r="J36" s="1413" t="s">
        <v>354</v>
      </c>
      <c r="K36" s="49"/>
    </row>
    <row r="37" spans="2:12" ht="15">
      <c r="B37" t="s">
        <v>714</v>
      </c>
      <c r="C37" s="49"/>
      <c r="D37" s="49"/>
      <c r="E37" s="49"/>
      <c r="F37" s="49"/>
      <c r="G37" s="49"/>
      <c r="H37" s="1414"/>
      <c r="I37" s="1414"/>
      <c r="J37" s="1414"/>
      <c r="K37" s="49"/>
      <c r="L37" s="60" t="s">
        <v>113</v>
      </c>
    </row>
    <row r="38" spans="2:14" ht="15">
      <c r="B38" t="s">
        <v>715</v>
      </c>
      <c r="C38" s="49"/>
      <c r="D38" s="49"/>
      <c r="E38" s="49"/>
      <c r="F38" s="49"/>
      <c r="G38" s="49"/>
      <c r="H38" s="1414"/>
      <c r="I38" s="1414"/>
      <c r="J38" s="1414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415"/>
      <c r="I41" s="1415"/>
      <c r="J41" s="1416"/>
      <c r="K41" s="51"/>
      <c r="L41" s="51"/>
      <c r="M41" s="51"/>
      <c r="N41" s="51"/>
    </row>
    <row r="42" ht="12.75">
      <c r="E42"/>
    </row>
    <row r="43" ht="12.75">
      <c r="E43"/>
    </row>
  </sheetData>
  <sheetProtection/>
  <printOptions horizontalCentered="1" verticalCentered="1"/>
  <pageMargins left="0.75" right="0.75" top="0.7874015748031497" bottom="1" header="0" footer="0"/>
  <pageSetup horizontalDpi="600" verticalDpi="600" orientation="landscape" paperSize="14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2">
      <selection activeCell="H19" sqref="H18:H19"/>
    </sheetView>
  </sheetViews>
  <sheetFormatPr defaultColWidth="11.421875" defaultRowHeight="12.75"/>
  <cols>
    <col min="1" max="1" width="16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618" customWidth="1"/>
    <col min="9" max="9" width="15.7109375" style="1618" customWidth="1"/>
    <col min="10" max="10" width="14.28125" style="1619" customWidth="1"/>
    <col min="11" max="11" width="13.7109375" style="0" customWidth="1"/>
    <col min="12" max="12" width="15.140625" style="0" customWidth="1"/>
    <col min="13" max="13" width="15.57421875" style="0" customWidth="1"/>
    <col min="14" max="14" width="14.00390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617"/>
      <c r="I1" s="1617"/>
      <c r="J1" s="1617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617"/>
      <c r="I2" s="1617"/>
      <c r="J2" s="1617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617"/>
      <c r="I3" s="1617"/>
      <c r="J3" s="1617"/>
      <c r="K3" s="1"/>
      <c r="L3" s="1"/>
      <c r="M3" s="1"/>
      <c r="N3" s="1"/>
    </row>
    <row r="4" ht="12.75">
      <c r="E4"/>
    </row>
    <row r="5" spans="5:11" ht="15.75">
      <c r="E5"/>
      <c r="J5" s="1620" t="s">
        <v>89</v>
      </c>
      <c r="K5" s="6" t="s">
        <v>153</v>
      </c>
    </row>
    <row r="6" spans="5:12" ht="15.75">
      <c r="E6"/>
      <c r="J6" s="1621" t="s">
        <v>90</v>
      </c>
      <c r="K6" s="6" t="s">
        <v>1043</v>
      </c>
      <c r="L6" s="6" t="s">
        <v>1044</v>
      </c>
    </row>
    <row r="7" spans="5:11" ht="15.75">
      <c r="E7"/>
      <c r="J7" s="1621" t="s">
        <v>91</v>
      </c>
      <c r="K7" s="6" t="s">
        <v>154</v>
      </c>
    </row>
    <row r="8" spans="1:14" ht="18.75" thickBot="1">
      <c r="A8" s="8"/>
      <c r="B8" s="9"/>
      <c r="C8" s="10"/>
      <c r="D8" s="11"/>
      <c r="E8" s="9"/>
      <c r="F8" s="12"/>
      <c r="G8" s="9"/>
      <c r="H8" s="1622"/>
      <c r="I8" s="1622"/>
      <c r="J8" s="1623"/>
      <c r="K8" s="9"/>
      <c r="L8" s="9"/>
      <c r="M8" s="9"/>
      <c r="N8" s="9"/>
    </row>
    <row r="9" spans="1:14" s="8" customFormat="1" ht="26.25" thickBot="1">
      <c r="A9" s="13" t="s">
        <v>92</v>
      </c>
      <c r="B9" s="901" t="s">
        <v>93</v>
      </c>
      <c r="C9" s="901"/>
      <c r="D9" s="987" t="s">
        <v>93</v>
      </c>
      <c r="E9" s="900" t="s">
        <v>94</v>
      </c>
      <c r="F9" s="901"/>
      <c r="G9" s="987" t="s">
        <v>94</v>
      </c>
      <c r="H9" s="1624" t="s">
        <v>95</v>
      </c>
      <c r="I9" s="1625"/>
      <c r="J9" s="1626" t="s">
        <v>95</v>
      </c>
      <c r="K9" s="988" t="s">
        <v>96</v>
      </c>
      <c r="L9" s="273"/>
      <c r="M9" s="599" t="s">
        <v>97</v>
      </c>
      <c r="N9" s="599"/>
    </row>
    <row r="10" spans="1:14" ht="19.5" customHeight="1" thickBot="1">
      <c r="A10" s="21"/>
      <c r="B10" s="133" t="s">
        <v>98</v>
      </c>
      <c r="C10" s="23" t="s">
        <v>99</v>
      </c>
      <c r="D10" s="24" t="s">
        <v>100</v>
      </c>
      <c r="E10" s="22" t="s">
        <v>98</v>
      </c>
      <c r="F10" s="23" t="s">
        <v>99</v>
      </c>
      <c r="G10" s="24" t="s">
        <v>100</v>
      </c>
      <c r="H10" s="1627" t="s">
        <v>98</v>
      </c>
      <c r="I10" s="1628" t="s">
        <v>99</v>
      </c>
      <c r="J10" s="1629" t="s">
        <v>100</v>
      </c>
      <c r="K10" s="688" t="s">
        <v>98</v>
      </c>
      <c r="L10" s="688" t="s">
        <v>99</v>
      </c>
      <c r="M10" s="25" t="s">
        <v>101</v>
      </c>
      <c r="N10" s="24" t="s">
        <v>102</v>
      </c>
    </row>
    <row r="11" spans="1:14" ht="19.5" customHeight="1">
      <c r="A11" s="26" t="s">
        <v>103</v>
      </c>
      <c r="B11" s="209">
        <v>0</v>
      </c>
      <c r="C11" s="137">
        <v>0</v>
      </c>
      <c r="D11" s="137">
        <f>B11+C11</f>
        <v>0</v>
      </c>
      <c r="E11" s="137">
        <v>0</v>
      </c>
      <c r="F11" s="137">
        <v>0</v>
      </c>
      <c r="G11" s="137">
        <f>+E11+F11</f>
        <v>0</v>
      </c>
      <c r="H11" s="1630">
        <f aca="true" t="shared" si="0" ref="H11:I17">B11-E11</f>
        <v>0</v>
      </c>
      <c r="I11" s="1630">
        <f t="shared" si="0"/>
        <v>0</v>
      </c>
      <c r="J11" s="1631">
        <f aca="true" t="shared" si="1" ref="J11:J16">H11+I11</f>
        <v>0</v>
      </c>
      <c r="K11" s="448"/>
      <c r="L11" s="449"/>
      <c r="M11" s="151"/>
      <c r="N11" s="583"/>
    </row>
    <row r="12" spans="1:14" s="32" customFormat="1" ht="19.5" customHeight="1">
      <c r="A12" s="26" t="s">
        <v>104</v>
      </c>
      <c r="B12" s="209">
        <v>0</v>
      </c>
      <c r="C12" s="137">
        <v>0</v>
      </c>
      <c r="D12" s="137">
        <f aca="true" t="shared" si="2" ref="D12:D27">B12+C12</f>
        <v>0</v>
      </c>
      <c r="E12" s="137">
        <v>0</v>
      </c>
      <c r="F12" s="137">
        <v>0</v>
      </c>
      <c r="G12" s="137">
        <f aca="true" t="shared" si="3" ref="G12:G27">E12+F12</f>
        <v>0</v>
      </c>
      <c r="H12" s="1630">
        <v>0</v>
      </c>
      <c r="I12" s="1630">
        <f t="shared" si="0"/>
        <v>0</v>
      </c>
      <c r="J12" s="1631">
        <f t="shared" si="1"/>
        <v>0</v>
      </c>
      <c r="K12" s="448"/>
      <c r="L12" s="449"/>
      <c r="M12" s="152"/>
      <c r="N12" s="583"/>
    </row>
    <row r="13" spans="1:14" s="32" customFormat="1" ht="19.5" customHeight="1">
      <c r="A13" s="26" t="s">
        <v>105</v>
      </c>
      <c r="B13" s="209">
        <v>0</v>
      </c>
      <c r="C13" s="137">
        <v>0</v>
      </c>
      <c r="D13" s="137">
        <f>B13+C13</f>
        <v>0</v>
      </c>
      <c r="E13" s="137">
        <v>0</v>
      </c>
      <c r="F13" s="137">
        <v>0</v>
      </c>
      <c r="G13" s="137">
        <f>+E13+F13</f>
        <v>0</v>
      </c>
      <c r="H13" s="1630">
        <f t="shared" si="0"/>
        <v>0</v>
      </c>
      <c r="I13" s="1630">
        <f t="shared" si="0"/>
        <v>0</v>
      </c>
      <c r="J13" s="1631">
        <f t="shared" si="1"/>
        <v>0</v>
      </c>
      <c r="K13" s="448"/>
      <c r="L13" s="449"/>
      <c r="M13" s="152"/>
      <c r="N13" s="583"/>
    </row>
    <row r="14" spans="1:14" s="32" customFormat="1" ht="19.5" customHeight="1">
      <c r="A14" s="26">
        <v>1.998</v>
      </c>
      <c r="B14" s="209">
        <v>0</v>
      </c>
      <c r="C14" s="137">
        <v>0</v>
      </c>
      <c r="D14" s="137">
        <f>B14+C14</f>
        <v>0</v>
      </c>
      <c r="E14" s="137">
        <v>0</v>
      </c>
      <c r="F14" s="137">
        <v>0</v>
      </c>
      <c r="G14" s="137">
        <f>+E14+F14</f>
        <v>0</v>
      </c>
      <c r="H14" s="1630">
        <f>B14-E14</f>
        <v>0</v>
      </c>
      <c r="I14" s="1630">
        <f>C14-F14</f>
        <v>0</v>
      </c>
      <c r="J14" s="1631">
        <f>H14+I14</f>
        <v>0</v>
      </c>
      <c r="K14" s="448"/>
      <c r="L14" s="449"/>
      <c r="M14" s="151"/>
      <c r="N14" s="583"/>
    </row>
    <row r="15" spans="1:14" s="32" customFormat="1" ht="19.5" customHeight="1">
      <c r="A15" s="26">
        <v>1.999</v>
      </c>
      <c r="B15" s="209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f>+E15+F15</f>
        <v>0</v>
      </c>
      <c r="H15" s="1630">
        <f t="shared" si="0"/>
        <v>0</v>
      </c>
      <c r="I15" s="1630">
        <f t="shared" si="0"/>
        <v>0</v>
      </c>
      <c r="J15" s="1631">
        <f>H15+I15</f>
        <v>0</v>
      </c>
      <c r="K15" s="448"/>
      <c r="L15" s="449"/>
      <c r="M15" s="152"/>
      <c r="N15" s="583"/>
    </row>
    <row r="16" spans="1:14" s="32" customFormat="1" ht="19.5" customHeight="1">
      <c r="A16" s="93" t="s">
        <v>106</v>
      </c>
      <c r="B16" s="209">
        <v>2126000</v>
      </c>
      <c r="C16" s="137">
        <v>1406000</v>
      </c>
      <c r="D16" s="137">
        <f>B16+C16</f>
        <v>3532000</v>
      </c>
      <c r="E16" s="137">
        <v>0</v>
      </c>
      <c r="F16" s="137">
        <v>0</v>
      </c>
      <c r="G16" s="137">
        <f t="shared" si="3"/>
        <v>0</v>
      </c>
      <c r="H16" s="1630">
        <f t="shared" si="0"/>
        <v>2126000</v>
      </c>
      <c r="I16" s="1630">
        <f t="shared" si="0"/>
        <v>1406000</v>
      </c>
      <c r="J16" s="1631">
        <f t="shared" si="1"/>
        <v>3532000</v>
      </c>
      <c r="K16" s="448"/>
      <c r="L16" s="449"/>
      <c r="M16" s="152" t="s">
        <v>155</v>
      </c>
      <c r="N16" s="583">
        <v>38385</v>
      </c>
    </row>
    <row r="17" spans="1:14" ht="19.5" customHeight="1">
      <c r="A17" s="93" t="s">
        <v>107</v>
      </c>
      <c r="B17" s="209">
        <v>2339000</v>
      </c>
      <c r="C17" s="137">
        <v>1597000</v>
      </c>
      <c r="D17" s="137">
        <f t="shared" si="2"/>
        <v>3936000</v>
      </c>
      <c r="E17" s="137">
        <v>0</v>
      </c>
      <c r="F17" s="137">
        <v>0</v>
      </c>
      <c r="G17" s="137">
        <f t="shared" si="3"/>
        <v>0</v>
      </c>
      <c r="H17" s="1630">
        <f t="shared" si="0"/>
        <v>2339000</v>
      </c>
      <c r="I17" s="1630">
        <f t="shared" si="0"/>
        <v>1597000</v>
      </c>
      <c r="J17" s="1631">
        <f>H17+I17</f>
        <v>3936000</v>
      </c>
      <c r="K17" s="448"/>
      <c r="L17" s="449"/>
      <c r="M17" s="152" t="s">
        <v>156</v>
      </c>
      <c r="N17" s="586">
        <v>38385</v>
      </c>
    </row>
    <row r="18" spans="1:14" ht="19.5" customHeight="1">
      <c r="A18" s="228" t="s">
        <v>108</v>
      </c>
      <c r="B18" s="135">
        <f>SUM(B11:B17)</f>
        <v>4465000</v>
      </c>
      <c r="C18" s="38">
        <f aca="true" t="shared" si="4" ref="C18:J18">SUM(C11:C17)</f>
        <v>3003000</v>
      </c>
      <c r="D18" s="38">
        <f t="shared" si="4"/>
        <v>7468000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1632">
        <f t="shared" si="4"/>
        <v>4465000</v>
      </c>
      <c r="I18" s="1632">
        <f t="shared" si="4"/>
        <v>3003000</v>
      </c>
      <c r="J18" s="1633">
        <f t="shared" si="4"/>
        <v>7468000</v>
      </c>
      <c r="K18" s="226">
        <f>SUM(K11:K17)</f>
        <v>0</v>
      </c>
      <c r="L18" s="241">
        <f>SUM(L11:L17)</f>
        <v>0</v>
      </c>
      <c r="M18" s="152"/>
      <c r="N18" s="586"/>
    </row>
    <row r="19" spans="1:14" ht="19.5" customHeight="1">
      <c r="A19" s="93" t="s">
        <v>109</v>
      </c>
      <c r="B19" s="209">
        <v>0</v>
      </c>
      <c r="C19" s="137">
        <v>1133000</v>
      </c>
      <c r="D19" s="137">
        <f t="shared" si="2"/>
        <v>1133000</v>
      </c>
      <c r="E19" s="137">
        <v>0</v>
      </c>
      <c r="F19" s="137">
        <v>0</v>
      </c>
      <c r="G19" s="137">
        <f t="shared" si="3"/>
        <v>0</v>
      </c>
      <c r="H19" s="1630">
        <f aca="true" t="shared" si="5" ref="H19:I27">B19-E19</f>
        <v>0</v>
      </c>
      <c r="I19" s="1630">
        <f t="shared" si="5"/>
        <v>1133000</v>
      </c>
      <c r="J19" s="1631">
        <f aca="true" t="shared" si="6" ref="J19:J27">H19+I19</f>
        <v>1133000</v>
      </c>
      <c r="K19" s="448"/>
      <c r="L19" s="449"/>
      <c r="M19" s="152" t="s">
        <v>157</v>
      </c>
      <c r="N19" s="586">
        <v>38385</v>
      </c>
    </row>
    <row r="20" spans="1:14" ht="19.5" customHeight="1">
      <c r="A20" s="93" t="s">
        <v>110</v>
      </c>
      <c r="B20" s="209">
        <v>0</v>
      </c>
      <c r="C20" s="137">
        <v>2728000</v>
      </c>
      <c r="D20" s="137">
        <f t="shared" si="2"/>
        <v>2728000</v>
      </c>
      <c r="E20" s="137">
        <v>0</v>
      </c>
      <c r="F20" s="137">
        <v>1944864</v>
      </c>
      <c r="G20" s="137">
        <f t="shared" si="3"/>
        <v>1944864</v>
      </c>
      <c r="H20" s="1634">
        <f t="shared" si="5"/>
        <v>0</v>
      </c>
      <c r="I20" s="1630">
        <f t="shared" si="5"/>
        <v>783136</v>
      </c>
      <c r="J20" s="1631">
        <f t="shared" si="6"/>
        <v>783136</v>
      </c>
      <c r="K20" s="448"/>
      <c r="L20" s="449"/>
      <c r="M20" s="152" t="s">
        <v>158</v>
      </c>
      <c r="N20" s="586">
        <v>38385</v>
      </c>
    </row>
    <row r="21" spans="1:14" ht="19.5" customHeight="1">
      <c r="A21" s="96" t="s">
        <v>140</v>
      </c>
      <c r="B21" s="209">
        <v>1571000</v>
      </c>
      <c r="C21" s="137">
        <v>1307000</v>
      </c>
      <c r="D21" s="137">
        <f>B21+C21</f>
        <v>2878000</v>
      </c>
      <c r="E21" s="137">
        <v>1650269</v>
      </c>
      <c r="F21" s="137">
        <v>1400486</v>
      </c>
      <c r="G21" s="137">
        <f>E21+F21</f>
        <v>3050755</v>
      </c>
      <c r="H21" s="1634">
        <f>B21-E21</f>
        <v>-79269</v>
      </c>
      <c r="I21" s="1630">
        <f>C21-F21</f>
        <v>-93486</v>
      </c>
      <c r="J21" s="1631">
        <f t="shared" si="6"/>
        <v>-172755</v>
      </c>
      <c r="K21" s="448"/>
      <c r="L21" s="449"/>
      <c r="M21" s="152" t="s">
        <v>1045</v>
      </c>
      <c r="N21" s="586" t="s">
        <v>1046</v>
      </c>
    </row>
    <row r="22" spans="1:14" ht="19.5" customHeight="1">
      <c r="A22" s="93" t="s">
        <v>141</v>
      </c>
      <c r="B22" s="209">
        <v>2165000</v>
      </c>
      <c r="C22" s="137">
        <v>1755000</v>
      </c>
      <c r="D22" s="137">
        <f t="shared" si="2"/>
        <v>3920000</v>
      </c>
      <c r="E22" s="137">
        <v>2047719</v>
      </c>
      <c r="F22" s="137">
        <v>943312</v>
      </c>
      <c r="G22" s="137">
        <f t="shared" si="3"/>
        <v>2991031</v>
      </c>
      <c r="H22" s="1634">
        <f t="shared" si="5"/>
        <v>117281</v>
      </c>
      <c r="I22" s="1630">
        <f t="shared" si="5"/>
        <v>811688</v>
      </c>
      <c r="J22" s="1631">
        <f t="shared" si="6"/>
        <v>928969</v>
      </c>
      <c r="K22" s="448"/>
      <c r="L22" s="449"/>
      <c r="M22" s="152" t="s">
        <v>1047</v>
      </c>
      <c r="N22" s="586">
        <v>38385</v>
      </c>
    </row>
    <row r="23" spans="1:14" ht="19.5" customHeight="1">
      <c r="A23" s="96" t="s">
        <v>348</v>
      </c>
      <c r="B23" s="209">
        <v>2328000</v>
      </c>
      <c r="C23" s="137">
        <v>1018000</v>
      </c>
      <c r="D23" s="137">
        <f t="shared" si="2"/>
        <v>3346000</v>
      </c>
      <c r="E23" s="137">
        <v>397293</v>
      </c>
      <c r="F23" s="137">
        <v>78296</v>
      </c>
      <c r="G23" s="137">
        <f t="shared" si="3"/>
        <v>475589</v>
      </c>
      <c r="H23" s="1634">
        <f t="shared" si="5"/>
        <v>1930707</v>
      </c>
      <c r="I23" s="1630">
        <f t="shared" si="5"/>
        <v>939704</v>
      </c>
      <c r="J23" s="1631">
        <f t="shared" si="6"/>
        <v>2870411</v>
      </c>
      <c r="K23" s="448"/>
      <c r="L23" s="449"/>
      <c r="M23" s="2461" t="s">
        <v>1048</v>
      </c>
      <c r="N23" s="2196"/>
    </row>
    <row r="24" spans="1:14" ht="19.5" customHeight="1">
      <c r="A24" s="96" t="s">
        <v>356</v>
      </c>
      <c r="B24" s="209">
        <v>2052547</v>
      </c>
      <c r="C24" s="137">
        <v>272774</v>
      </c>
      <c r="D24" s="137">
        <f t="shared" si="2"/>
        <v>2325321</v>
      </c>
      <c r="E24" s="137">
        <v>2779293</v>
      </c>
      <c r="F24" s="137">
        <v>634112</v>
      </c>
      <c r="G24" s="137">
        <f t="shared" si="3"/>
        <v>3413405</v>
      </c>
      <c r="H24" s="1634">
        <f t="shared" si="5"/>
        <v>-726746</v>
      </c>
      <c r="I24" s="1630">
        <f t="shared" si="5"/>
        <v>-361338</v>
      </c>
      <c r="J24" s="1631">
        <f t="shared" si="6"/>
        <v>-1088084</v>
      </c>
      <c r="K24" s="448"/>
      <c r="L24" s="449"/>
      <c r="M24" s="2461" t="s">
        <v>1049</v>
      </c>
      <c r="N24" s="2196"/>
    </row>
    <row r="25" spans="1:14" ht="19.5" customHeight="1">
      <c r="A25" s="96" t="s">
        <v>357</v>
      </c>
      <c r="B25" s="209">
        <v>3640412</v>
      </c>
      <c r="C25" s="137">
        <v>134801</v>
      </c>
      <c r="D25" s="137">
        <f t="shared" si="2"/>
        <v>3775213</v>
      </c>
      <c r="E25" s="137">
        <v>1381615</v>
      </c>
      <c r="F25" s="137">
        <v>225832</v>
      </c>
      <c r="G25" s="137">
        <f t="shared" si="3"/>
        <v>1607447</v>
      </c>
      <c r="H25" s="1634">
        <f t="shared" si="5"/>
        <v>2258797</v>
      </c>
      <c r="I25" s="1630">
        <f t="shared" si="5"/>
        <v>-91031</v>
      </c>
      <c r="J25" s="1631">
        <f t="shared" si="6"/>
        <v>2167766</v>
      </c>
      <c r="K25" s="448"/>
      <c r="L25" s="449"/>
      <c r="M25" s="2461" t="s">
        <v>1050</v>
      </c>
      <c r="N25" s="2196"/>
    </row>
    <row r="26" spans="1:14" ht="19.5" customHeight="1">
      <c r="A26" s="749">
        <v>2009</v>
      </c>
      <c r="B26" s="137">
        <v>1058922</v>
      </c>
      <c r="C26" s="137">
        <v>0</v>
      </c>
      <c r="D26" s="137">
        <f t="shared" si="2"/>
        <v>1058922</v>
      </c>
      <c r="E26" s="137">
        <v>1441224</v>
      </c>
      <c r="F26" s="137"/>
      <c r="G26" s="137">
        <f t="shared" si="3"/>
        <v>1441224</v>
      </c>
      <c r="H26" s="1634">
        <f t="shared" si="5"/>
        <v>-382302</v>
      </c>
      <c r="I26" s="1630">
        <f t="shared" si="5"/>
        <v>0</v>
      </c>
      <c r="J26" s="1634">
        <f t="shared" si="6"/>
        <v>-382302</v>
      </c>
      <c r="K26" s="164"/>
      <c r="L26" s="164"/>
      <c r="M26" s="2464" t="s">
        <v>1051</v>
      </c>
      <c r="N26" s="2165"/>
    </row>
    <row r="27" spans="1:14" ht="19.5" customHeight="1">
      <c r="A27" s="749">
        <v>2010</v>
      </c>
      <c r="B27" s="137">
        <v>1080100</v>
      </c>
      <c r="C27" s="137">
        <v>0</v>
      </c>
      <c r="D27" s="137">
        <f t="shared" si="2"/>
        <v>1080100</v>
      </c>
      <c r="E27" s="137">
        <v>2825800</v>
      </c>
      <c r="F27" s="137">
        <v>0</v>
      </c>
      <c r="G27" s="137">
        <f t="shared" si="3"/>
        <v>2825800</v>
      </c>
      <c r="H27" s="1634">
        <f t="shared" si="5"/>
        <v>-1745700</v>
      </c>
      <c r="I27" s="1630">
        <f t="shared" si="5"/>
        <v>0</v>
      </c>
      <c r="J27" s="1634">
        <f t="shared" si="6"/>
        <v>-1745700</v>
      </c>
      <c r="K27" s="164"/>
      <c r="L27" s="164"/>
      <c r="M27" s="2464" t="s">
        <v>1052</v>
      </c>
      <c r="N27" s="2165"/>
    </row>
    <row r="28" spans="1:14" ht="19.5" customHeight="1" thickBot="1">
      <c r="A28" s="980" t="s">
        <v>970</v>
      </c>
      <c r="B28" s="149">
        <f>SUM(B19:B27)</f>
        <v>13895981</v>
      </c>
      <c r="C28" s="149">
        <f aca="true" t="shared" si="7" ref="C28:J28">SUM(C19:C27)</f>
        <v>8348575</v>
      </c>
      <c r="D28" s="149">
        <f t="shared" si="7"/>
        <v>22244556</v>
      </c>
      <c r="E28" s="149">
        <f t="shared" si="7"/>
        <v>12523213</v>
      </c>
      <c r="F28" s="149">
        <f t="shared" si="7"/>
        <v>5226902</v>
      </c>
      <c r="G28" s="149">
        <f t="shared" si="7"/>
        <v>17750115</v>
      </c>
      <c r="H28" s="1635">
        <f t="shared" si="7"/>
        <v>1372768</v>
      </c>
      <c r="I28" s="1635">
        <f t="shared" si="7"/>
        <v>3121673</v>
      </c>
      <c r="J28" s="1635">
        <f t="shared" si="7"/>
        <v>4494441</v>
      </c>
      <c r="K28" s="713"/>
      <c r="L28" s="989"/>
      <c r="M28" s="990"/>
      <c r="N28" s="991"/>
    </row>
    <row r="29" spans="1:14" ht="20.25" customHeight="1" thickBot="1">
      <c r="A29" s="131" t="s">
        <v>100</v>
      </c>
      <c r="B29" s="136">
        <f>SUM(B18:B27)</f>
        <v>18360981</v>
      </c>
      <c r="C29" s="136">
        <f aca="true" t="shared" si="8" ref="C29:J29">SUM(C18:C27)</f>
        <v>11351575</v>
      </c>
      <c r="D29" s="136">
        <f t="shared" si="8"/>
        <v>29712556</v>
      </c>
      <c r="E29" s="136">
        <f t="shared" si="8"/>
        <v>12523213</v>
      </c>
      <c r="F29" s="136">
        <f t="shared" si="8"/>
        <v>5226902</v>
      </c>
      <c r="G29" s="136">
        <f t="shared" si="8"/>
        <v>17750115</v>
      </c>
      <c r="H29" s="1636">
        <f t="shared" si="8"/>
        <v>5837768</v>
      </c>
      <c r="I29" s="1636">
        <f t="shared" si="8"/>
        <v>6124673</v>
      </c>
      <c r="J29" s="1636">
        <f t="shared" si="8"/>
        <v>11962441</v>
      </c>
      <c r="K29" s="148">
        <f>SUM(K18:K22)</f>
        <v>0</v>
      </c>
      <c r="L29" s="44">
        <f>SUM(L25:L27)</f>
        <v>0</v>
      </c>
      <c r="M29" s="148"/>
      <c r="N29" s="44"/>
    </row>
    <row r="30" spans="1:14" ht="15">
      <c r="A30" s="45"/>
      <c r="B30" s="46"/>
      <c r="C30" s="46"/>
      <c r="D30" s="46"/>
      <c r="E30" s="46"/>
      <c r="F30" s="46"/>
      <c r="G30" s="46"/>
      <c r="H30" s="1637"/>
      <c r="I30" s="1637"/>
      <c r="J30" s="1638"/>
      <c r="K30" s="46"/>
      <c r="L30" s="46"/>
      <c r="M30" s="46"/>
      <c r="N30" s="46"/>
    </row>
    <row r="31" spans="1:14" ht="15">
      <c r="A31" s="45"/>
      <c r="B31" s="46" t="s">
        <v>1053</v>
      </c>
      <c r="C31" s="46"/>
      <c r="D31" s="46"/>
      <c r="E31" s="46"/>
      <c r="F31" s="46"/>
      <c r="G31" s="46"/>
      <c r="H31" s="1637"/>
      <c r="I31" s="1637"/>
      <c r="J31" s="1638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637"/>
      <c r="I32" s="1637"/>
      <c r="J32" s="1638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637"/>
      <c r="I33" s="1637"/>
      <c r="J33" s="1638"/>
      <c r="K33" s="46"/>
      <c r="L33" s="46"/>
      <c r="M33" s="46"/>
      <c r="N33" s="46"/>
    </row>
    <row r="34" spans="1:14" ht="15">
      <c r="A34" s="45"/>
      <c r="C34" s="46"/>
      <c r="D34" s="46"/>
      <c r="E34" s="46"/>
      <c r="F34" s="46"/>
      <c r="G34" s="46"/>
      <c r="H34" s="1637"/>
      <c r="I34" s="1637"/>
      <c r="J34" s="1638"/>
      <c r="K34" s="46"/>
      <c r="L34" s="46"/>
      <c r="M34" s="46"/>
      <c r="N34" s="46"/>
    </row>
    <row r="35" spans="2:12" ht="15">
      <c r="B35" s="78" t="s">
        <v>111</v>
      </c>
      <c r="C35" s="47" t="s">
        <v>1054</v>
      </c>
      <c r="D35" s="47"/>
      <c r="E35" s="268"/>
      <c r="F35" s="268"/>
      <c r="G35" s="268"/>
      <c r="H35" s="1639"/>
      <c r="I35" s="2285" t="s">
        <v>581</v>
      </c>
      <c r="J35" s="2286"/>
      <c r="K35" s="2286"/>
      <c r="L35" s="2286"/>
    </row>
    <row r="36" spans="2:12" ht="12.75">
      <c r="B36" s="992" t="s">
        <v>1055</v>
      </c>
      <c r="C36" s="268"/>
      <c r="D36" s="268"/>
      <c r="E36" s="268"/>
      <c r="F36" s="268"/>
      <c r="G36" s="268"/>
      <c r="H36" s="1640"/>
      <c r="I36" s="2462" t="s">
        <v>113</v>
      </c>
      <c r="J36" s="2463"/>
      <c r="K36" s="2463"/>
      <c r="L36" s="2463"/>
    </row>
    <row r="37" spans="2:14" ht="15">
      <c r="B37" s="78" t="s">
        <v>1056</v>
      </c>
      <c r="C37" s="268"/>
      <c r="D37" s="268"/>
      <c r="E37" s="268"/>
      <c r="F37" s="268"/>
      <c r="G37" s="268"/>
      <c r="H37" s="1640"/>
      <c r="I37" s="1641"/>
      <c r="J37" s="1640"/>
      <c r="K37" s="49"/>
      <c r="L37" s="60"/>
      <c r="M37" s="49"/>
      <c r="N37" s="49"/>
    </row>
    <row r="40" spans="2:14" ht="18">
      <c r="B40" s="51"/>
      <c r="C40" s="4"/>
      <c r="D40" s="4"/>
      <c r="E40" s="51"/>
      <c r="F40" s="12"/>
      <c r="G40" s="51"/>
      <c r="H40" s="1642"/>
      <c r="I40" s="1642"/>
      <c r="J40" s="1643"/>
      <c r="K40" s="51"/>
      <c r="L40" s="51"/>
      <c r="M40" s="51"/>
      <c r="N40" s="51"/>
    </row>
    <row r="41" ht="12.75">
      <c r="E41"/>
    </row>
    <row r="42" ht="12.75">
      <c r="E42"/>
    </row>
  </sheetData>
  <sheetProtection/>
  <mergeCells count="7">
    <mergeCell ref="M23:N23"/>
    <mergeCell ref="I35:L35"/>
    <mergeCell ref="I36:L36"/>
    <mergeCell ref="M24:N24"/>
    <mergeCell ref="M25:N25"/>
    <mergeCell ref="M26:N26"/>
    <mergeCell ref="M27:N27"/>
  </mergeCells>
  <printOptions horizontalCentered="1" verticalCentered="1"/>
  <pageMargins left="0.75" right="0.75" top="0.7874015748031497" bottom="1" header="0" footer="0"/>
  <pageSetup horizontalDpi="600" verticalDpi="600" orientation="landscape" paperSize="14" scale="75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H27" sqref="H27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28125" style="0" customWidth="1"/>
    <col min="4" max="4" width="16.28125" style="0" customWidth="1"/>
    <col min="5" max="5" width="15.00390625" style="50" customWidth="1"/>
    <col min="6" max="6" width="16.00390625" style="0" customWidth="1"/>
    <col min="7" max="7" width="14.57421875" style="0" customWidth="1"/>
    <col min="8" max="8" width="15.8515625" style="1250" customWidth="1"/>
    <col min="9" max="9" width="15.7109375" style="1250" customWidth="1"/>
    <col min="10" max="10" width="14.28125" style="1251" customWidth="1"/>
    <col min="11" max="11" width="13.7109375" style="0" customWidth="1"/>
    <col min="12" max="12" width="15.140625" style="0" customWidth="1"/>
    <col min="13" max="13" width="15.7109375" style="0" customWidth="1"/>
    <col min="14" max="14" width="14.8515625" style="0" customWidth="1"/>
  </cols>
  <sheetData>
    <row r="1" spans="1:14" s="3" customFormat="1" ht="15" customHeight="1">
      <c r="A1" s="1" t="s">
        <v>86</v>
      </c>
      <c r="B1" s="2"/>
      <c r="C1" s="1"/>
      <c r="D1" s="1"/>
      <c r="E1" s="1"/>
      <c r="F1" s="1"/>
      <c r="G1" s="1"/>
      <c r="H1" s="1248"/>
      <c r="I1" s="1248"/>
      <c r="J1" s="1248"/>
      <c r="K1" s="1"/>
      <c r="L1" s="1"/>
      <c r="M1" s="1"/>
      <c r="N1" s="1"/>
    </row>
    <row r="2" spans="1:14" ht="15.75">
      <c r="A2" s="1" t="s">
        <v>87</v>
      </c>
      <c r="B2" s="4"/>
      <c r="C2" s="1"/>
      <c r="D2" s="1"/>
      <c r="E2" s="1"/>
      <c r="F2" s="1"/>
      <c r="G2" s="1"/>
      <c r="H2" s="1248"/>
      <c r="I2" s="1248"/>
      <c r="J2" s="1248"/>
      <c r="K2" s="1"/>
      <c r="L2" s="1"/>
      <c r="M2" s="1"/>
      <c r="N2" s="1"/>
    </row>
    <row r="3" spans="1:14" ht="15.75">
      <c r="A3" s="1" t="s">
        <v>88</v>
      </c>
      <c r="B3" s="4"/>
      <c r="C3" s="1"/>
      <c r="D3" s="1"/>
      <c r="E3" s="1"/>
      <c r="F3" s="1"/>
      <c r="G3" s="1"/>
      <c r="H3" s="1248"/>
      <c r="I3" s="1248"/>
      <c r="J3" s="1248"/>
      <c r="K3" s="1"/>
      <c r="L3" s="1"/>
      <c r="M3" s="1"/>
      <c r="N3" s="1"/>
    </row>
    <row r="4" spans="2:14" ht="15.75">
      <c r="B4" s="1"/>
      <c r="C4" s="1"/>
      <c r="D4" s="1"/>
      <c r="E4" s="1"/>
      <c r="F4" s="1"/>
      <c r="G4" s="1"/>
      <c r="H4" s="1248"/>
      <c r="I4" s="1248"/>
      <c r="J4" s="1249"/>
      <c r="K4" s="1"/>
      <c r="L4" s="1"/>
      <c r="M4" s="1"/>
      <c r="N4" s="1"/>
    </row>
    <row r="5" ht="12.75">
      <c r="E5"/>
    </row>
    <row r="6" spans="5:12" ht="15.75">
      <c r="E6"/>
      <c r="J6" s="1417"/>
      <c r="K6" s="5" t="s">
        <v>196</v>
      </c>
      <c r="L6" s="68" t="s">
        <v>477</v>
      </c>
    </row>
    <row r="7" spans="5:12" ht="15.75">
      <c r="E7"/>
      <c r="K7" s="7" t="s">
        <v>90</v>
      </c>
      <c r="L7" s="68" t="s">
        <v>475</v>
      </c>
    </row>
    <row r="8" spans="5:12" ht="15.75">
      <c r="E8"/>
      <c r="K8" s="7" t="s">
        <v>91</v>
      </c>
      <c r="L8" s="68" t="s">
        <v>476</v>
      </c>
    </row>
    <row r="9" spans="2:14" s="8" customFormat="1" ht="18.75" thickBot="1">
      <c r="B9" s="9"/>
      <c r="C9" s="10"/>
      <c r="D9" s="11"/>
      <c r="E9" s="9"/>
      <c r="F9" s="12"/>
      <c r="G9" s="9"/>
      <c r="H9" s="1255"/>
      <c r="I9" s="1255"/>
      <c r="J9" s="1256"/>
      <c r="K9" s="9"/>
      <c r="L9" s="9"/>
      <c r="M9" s="9"/>
      <c r="N9" s="9"/>
    </row>
    <row r="10" spans="1:14" ht="19.5" customHeight="1" thickBot="1">
      <c r="A10" s="13" t="s">
        <v>92</v>
      </c>
      <c r="B10" s="14" t="s">
        <v>93</v>
      </c>
      <c r="C10" s="15"/>
      <c r="D10" s="16"/>
      <c r="E10" s="14" t="s">
        <v>94</v>
      </c>
      <c r="F10" s="15"/>
      <c r="G10" s="16"/>
      <c r="H10" s="1379" t="s">
        <v>175</v>
      </c>
      <c r="I10" s="1380"/>
      <c r="J10" s="1381"/>
      <c r="K10" s="17" t="s">
        <v>96</v>
      </c>
      <c r="L10" s="18"/>
      <c r="M10" s="19" t="s">
        <v>97</v>
      </c>
      <c r="N10" s="20"/>
    </row>
    <row r="11" spans="1:14" ht="19.5" customHeight="1" thickBot="1">
      <c r="A11" s="21"/>
      <c r="B11" s="22" t="s">
        <v>98</v>
      </c>
      <c r="C11" s="23" t="s">
        <v>99</v>
      </c>
      <c r="D11" s="24" t="s">
        <v>100</v>
      </c>
      <c r="E11" s="22" t="s">
        <v>98</v>
      </c>
      <c r="F11" s="23" t="s">
        <v>99</v>
      </c>
      <c r="G11" s="24" t="s">
        <v>100</v>
      </c>
      <c r="H11" s="1418" t="s">
        <v>98</v>
      </c>
      <c r="I11" s="1419" t="s">
        <v>99</v>
      </c>
      <c r="J11" s="1420" t="s">
        <v>100</v>
      </c>
      <c r="K11" s="25" t="s">
        <v>98</v>
      </c>
      <c r="L11" s="25" t="s">
        <v>99</v>
      </c>
      <c r="M11" s="25" t="s">
        <v>101</v>
      </c>
      <c r="N11" s="24" t="s">
        <v>102</v>
      </c>
    </row>
    <row r="12" spans="1:14" s="32" customFormat="1" ht="19.5" customHeight="1">
      <c r="A12" s="26" t="s">
        <v>103</v>
      </c>
      <c r="B12" s="27">
        <v>0</v>
      </c>
      <c r="C12" s="27">
        <v>0</v>
      </c>
      <c r="D12" s="27">
        <f aca="true" t="shared" si="0" ref="D12:D20">B12+C12</f>
        <v>0</v>
      </c>
      <c r="E12" s="27"/>
      <c r="F12" s="27"/>
      <c r="G12" s="27">
        <f>+E12+F12</f>
        <v>0</v>
      </c>
      <c r="H12" s="1264">
        <f>B12-E12</f>
        <v>0</v>
      </c>
      <c r="I12" s="1264">
        <f aca="true" t="shared" si="1" ref="H12:I18">C12-F12</f>
        <v>0</v>
      </c>
      <c r="J12" s="1421">
        <f aca="true" t="shared" si="2" ref="J12:J17">H12+I12</f>
        <v>0</v>
      </c>
      <c r="K12" s="29"/>
      <c r="L12" s="29"/>
      <c r="M12" s="34"/>
      <c r="N12" s="31"/>
    </row>
    <row r="13" spans="1:14" s="32" customFormat="1" ht="19.5" customHeight="1">
      <c r="A13" s="33" t="s">
        <v>104</v>
      </c>
      <c r="B13" s="27">
        <v>0</v>
      </c>
      <c r="C13" s="27">
        <v>0</v>
      </c>
      <c r="D13" s="27">
        <f t="shared" si="0"/>
        <v>0</v>
      </c>
      <c r="E13" s="27"/>
      <c r="F13" s="27"/>
      <c r="G13" s="27">
        <f aca="true" t="shared" si="3" ref="G13:G28">E13+F13</f>
        <v>0</v>
      </c>
      <c r="H13" s="1264">
        <f t="shared" si="1"/>
        <v>0</v>
      </c>
      <c r="I13" s="1264">
        <f t="shared" si="1"/>
        <v>0</v>
      </c>
      <c r="J13" s="1421">
        <f t="shared" si="2"/>
        <v>0</v>
      </c>
      <c r="K13" s="29"/>
      <c r="L13" s="29"/>
      <c r="M13" s="34"/>
      <c r="N13" s="31"/>
    </row>
    <row r="14" spans="1:14" s="32" customFormat="1" ht="19.5" customHeight="1">
      <c r="A14" s="33" t="s">
        <v>105</v>
      </c>
      <c r="B14" s="27">
        <v>0</v>
      </c>
      <c r="C14" s="27">
        <v>0</v>
      </c>
      <c r="D14" s="27">
        <f t="shared" si="0"/>
        <v>0</v>
      </c>
      <c r="E14" s="27"/>
      <c r="F14" s="27"/>
      <c r="G14" s="27">
        <f t="shared" si="3"/>
        <v>0</v>
      </c>
      <c r="H14" s="1264">
        <f t="shared" si="1"/>
        <v>0</v>
      </c>
      <c r="I14" s="1264">
        <f t="shared" si="1"/>
        <v>0</v>
      </c>
      <c r="J14" s="1421">
        <f t="shared" si="2"/>
        <v>0</v>
      </c>
      <c r="K14" s="29"/>
      <c r="L14" s="29"/>
      <c r="M14" s="34"/>
      <c r="N14" s="31"/>
    </row>
    <row r="15" spans="1:14" s="32" customFormat="1" ht="19.5" customHeight="1">
      <c r="A15" s="33">
        <v>1.998</v>
      </c>
      <c r="B15" s="27">
        <v>0</v>
      </c>
      <c r="C15" s="27">
        <v>0</v>
      </c>
      <c r="D15" s="27">
        <f t="shared" si="0"/>
        <v>0</v>
      </c>
      <c r="E15" s="27"/>
      <c r="F15" s="27"/>
      <c r="G15" s="27">
        <f>+E15+F15</f>
        <v>0</v>
      </c>
      <c r="H15" s="1264">
        <f>B15-E15</f>
        <v>0</v>
      </c>
      <c r="I15" s="1264">
        <f>C15-F15</f>
        <v>0</v>
      </c>
      <c r="J15" s="1421">
        <f>H15+I15</f>
        <v>0</v>
      </c>
      <c r="K15" s="29"/>
      <c r="L15" s="29"/>
      <c r="M15" s="30"/>
      <c r="N15" s="31"/>
    </row>
    <row r="16" spans="1:14" s="32" customFormat="1" ht="19.5" customHeight="1">
      <c r="A16" s="33">
        <v>1.999</v>
      </c>
      <c r="B16" s="27">
        <v>0</v>
      </c>
      <c r="C16" s="27">
        <v>2746000</v>
      </c>
      <c r="D16" s="27">
        <f t="shared" si="0"/>
        <v>2746000</v>
      </c>
      <c r="E16" s="27">
        <v>0</v>
      </c>
      <c r="F16" s="27">
        <v>528430</v>
      </c>
      <c r="G16" s="27">
        <f>+E16+F16</f>
        <v>528430</v>
      </c>
      <c r="H16" s="1264">
        <f t="shared" si="1"/>
        <v>0</v>
      </c>
      <c r="I16" s="1264">
        <f>C16-F16</f>
        <v>2217570</v>
      </c>
      <c r="J16" s="1421">
        <f>H16+I16</f>
        <v>2217570</v>
      </c>
      <c r="K16" s="29"/>
      <c r="L16" s="29"/>
      <c r="M16" s="175" t="s">
        <v>478</v>
      </c>
      <c r="N16" s="31">
        <v>38988</v>
      </c>
    </row>
    <row r="17" spans="1:14" ht="19.5" customHeight="1">
      <c r="A17" s="35" t="s">
        <v>106</v>
      </c>
      <c r="B17" s="27">
        <v>0</v>
      </c>
      <c r="C17" s="27">
        <v>1316000</v>
      </c>
      <c r="D17" s="27">
        <f t="shared" si="0"/>
        <v>1316000</v>
      </c>
      <c r="E17" s="27">
        <v>0</v>
      </c>
      <c r="F17" s="27">
        <v>1088842</v>
      </c>
      <c r="G17" s="27">
        <f t="shared" si="3"/>
        <v>1088842</v>
      </c>
      <c r="H17" s="1264">
        <f t="shared" si="1"/>
        <v>0</v>
      </c>
      <c r="I17" s="1264">
        <f t="shared" si="1"/>
        <v>227158</v>
      </c>
      <c r="J17" s="1421">
        <f t="shared" si="2"/>
        <v>227158</v>
      </c>
      <c r="K17" s="29"/>
      <c r="L17" s="29"/>
      <c r="M17" s="175" t="s">
        <v>479</v>
      </c>
      <c r="N17" s="31">
        <v>38988</v>
      </c>
    </row>
    <row r="18" spans="1:14" ht="19.5" customHeight="1">
      <c r="A18" s="35" t="s">
        <v>107</v>
      </c>
      <c r="B18" s="27">
        <v>848000</v>
      </c>
      <c r="C18" s="27">
        <v>787000</v>
      </c>
      <c r="D18" s="27">
        <f t="shared" si="0"/>
        <v>1635000</v>
      </c>
      <c r="E18" s="27">
        <v>0</v>
      </c>
      <c r="F18" s="27">
        <v>0</v>
      </c>
      <c r="G18" s="27">
        <f t="shared" si="3"/>
        <v>0</v>
      </c>
      <c r="H18" s="1264">
        <f t="shared" si="1"/>
        <v>848000</v>
      </c>
      <c r="I18" s="1264">
        <f t="shared" si="1"/>
        <v>787000</v>
      </c>
      <c r="J18" s="1421">
        <f>H18+I18</f>
        <v>1635000</v>
      </c>
      <c r="K18" s="29"/>
      <c r="L18" s="29"/>
      <c r="M18" s="175" t="s">
        <v>480</v>
      </c>
      <c r="N18" s="31">
        <v>38988</v>
      </c>
    </row>
    <row r="19" spans="1:14" ht="19.5" customHeight="1">
      <c r="A19" s="37" t="s">
        <v>108</v>
      </c>
      <c r="B19" s="38">
        <f>SUM(B12:B18)</f>
        <v>848000</v>
      </c>
      <c r="C19" s="38">
        <f>SUM(C12:C18)</f>
        <v>4849000</v>
      </c>
      <c r="D19" s="38">
        <f aca="true" t="shared" si="4" ref="D19:J19">SUM(D12:D18)</f>
        <v>5697000</v>
      </c>
      <c r="E19" s="38">
        <f>SUM(E16:E18)</f>
        <v>0</v>
      </c>
      <c r="F19" s="38">
        <f>SUM(F16:F18)</f>
        <v>1617272</v>
      </c>
      <c r="G19" s="38">
        <f t="shared" si="4"/>
        <v>1617272</v>
      </c>
      <c r="H19" s="1267">
        <f t="shared" si="4"/>
        <v>848000</v>
      </c>
      <c r="I19" s="1267">
        <f t="shared" si="4"/>
        <v>3231728</v>
      </c>
      <c r="J19" s="1422">
        <f t="shared" si="4"/>
        <v>4079728</v>
      </c>
      <c r="K19" s="38">
        <f>SUM(K12:K18)</f>
        <v>0</v>
      </c>
      <c r="L19" s="38"/>
      <c r="M19" s="34"/>
      <c r="N19" s="36"/>
    </row>
    <row r="20" spans="1:14" ht="19.5" customHeight="1">
      <c r="A20" s="93" t="s">
        <v>109</v>
      </c>
      <c r="B20" s="27">
        <v>1604000</v>
      </c>
      <c r="C20" s="27">
        <v>605000</v>
      </c>
      <c r="D20" s="27">
        <f t="shared" si="0"/>
        <v>2209000</v>
      </c>
      <c r="E20" s="27">
        <v>844731</v>
      </c>
      <c r="F20" s="27">
        <v>442240</v>
      </c>
      <c r="G20" s="27">
        <f t="shared" si="3"/>
        <v>1286971</v>
      </c>
      <c r="H20" s="1264">
        <f aca="true" t="shared" si="5" ref="H20:I28">B20-E20</f>
        <v>759269</v>
      </c>
      <c r="I20" s="1264">
        <f>C20-F20</f>
        <v>162760</v>
      </c>
      <c r="J20" s="1421">
        <f aca="true" t="shared" si="6" ref="J20:J28">H20+I20</f>
        <v>922029</v>
      </c>
      <c r="K20" s="29"/>
      <c r="L20" s="29"/>
      <c r="M20" s="175" t="s">
        <v>481</v>
      </c>
      <c r="N20" s="31">
        <v>38988</v>
      </c>
    </row>
    <row r="21" spans="1:14" ht="19.5" customHeight="1">
      <c r="A21" s="35" t="s">
        <v>110</v>
      </c>
      <c r="B21" s="27">
        <v>2342000</v>
      </c>
      <c r="C21" s="27">
        <v>835000</v>
      </c>
      <c r="D21" s="27">
        <f aca="true" t="shared" si="7" ref="D21:D28">B21+C21</f>
        <v>3177000</v>
      </c>
      <c r="E21" s="27">
        <v>2330287</v>
      </c>
      <c r="F21" s="27">
        <v>953280</v>
      </c>
      <c r="G21" s="27">
        <f t="shared" si="3"/>
        <v>3283567</v>
      </c>
      <c r="H21" s="1421">
        <f t="shared" si="5"/>
        <v>11713</v>
      </c>
      <c r="I21" s="1264">
        <f t="shared" si="5"/>
        <v>-118280</v>
      </c>
      <c r="J21" s="1421">
        <f t="shared" si="6"/>
        <v>-106567</v>
      </c>
      <c r="K21" s="29"/>
      <c r="L21" s="29"/>
      <c r="M21" s="175" t="s">
        <v>482</v>
      </c>
      <c r="N21" s="31">
        <v>38988</v>
      </c>
    </row>
    <row r="22" spans="1:14" ht="18.75" customHeight="1">
      <c r="A22" s="65" t="s">
        <v>140</v>
      </c>
      <c r="B22" s="27">
        <v>3122000</v>
      </c>
      <c r="C22" s="27">
        <v>708000</v>
      </c>
      <c r="D22" s="27">
        <f t="shared" si="7"/>
        <v>3830000</v>
      </c>
      <c r="E22" s="27"/>
      <c r="F22" s="27"/>
      <c r="G22" s="27">
        <f>E22+F22</f>
        <v>0</v>
      </c>
      <c r="H22" s="1421">
        <f>B22-E22</f>
        <v>3122000</v>
      </c>
      <c r="I22" s="1264">
        <f>C22-F22</f>
        <v>708000</v>
      </c>
      <c r="J22" s="1421">
        <f t="shared" si="6"/>
        <v>3830000</v>
      </c>
      <c r="K22" s="29"/>
      <c r="L22" s="29"/>
      <c r="M22" s="175"/>
      <c r="N22" s="36"/>
    </row>
    <row r="23" spans="1:14" ht="19.5" customHeight="1">
      <c r="A23" s="35" t="s">
        <v>141</v>
      </c>
      <c r="B23" s="27">
        <v>281000</v>
      </c>
      <c r="C23" s="27">
        <v>64000</v>
      </c>
      <c r="D23" s="27">
        <f t="shared" si="7"/>
        <v>345000</v>
      </c>
      <c r="E23" s="27">
        <v>639793</v>
      </c>
      <c r="F23" s="27">
        <v>0</v>
      </c>
      <c r="G23" s="27">
        <f t="shared" si="3"/>
        <v>639793</v>
      </c>
      <c r="H23" s="1421">
        <f t="shared" si="5"/>
        <v>-358793</v>
      </c>
      <c r="I23" s="1264">
        <f t="shared" si="5"/>
        <v>64000</v>
      </c>
      <c r="J23" s="1421">
        <f t="shared" si="6"/>
        <v>-294793</v>
      </c>
      <c r="K23" s="29"/>
      <c r="L23" s="29"/>
      <c r="M23" s="175" t="s">
        <v>485</v>
      </c>
      <c r="N23" s="31">
        <v>38988</v>
      </c>
    </row>
    <row r="24" spans="1:14" ht="19.5" customHeight="1">
      <c r="A24" s="203" t="s">
        <v>348</v>
      </c>
      <c r="B24" s="27">
        <v>0</v>
      </c>
      <c r="C24" s="27">
        <v>0</v>
      </c>
      <c r="D24" s="27">
        <f t="shared" si="7"/>
        <v>0</v>
      </c>
      <c r="E24" s="27">
        <v>0</v>
      </c>
      <c r="F24" s="27">
        <v>0</v>
      </c>
      <c r="G24" s="27">
        <f t="shared" si="3"/>
        <v>0</v>
      </c>
      <c r="H24" s="1421">
        <f t="shared" si="5"/>
        <v>0</v>
      </c>
      <c r="I24" s="1264">
        <f t="shared" si="5"/>
        <v>0</v>
      </c>
      <c r="J24" s="1421">
        <f t="shared" si="6"/>
        <v>0</v>
      </c>
      <c r="K24" s="29"/>
      <c r="L24" s="29"/>
      <c r="M24" s="175"/>
      <c r="N24" s="214"/>
    </row>
    <row r="25" spans="1:14" ht="19.5" customHeight="1">
      <c r="A25" s="203" t="s">
        <v>356</v>
      </c>
      <c r="B25" s="27">
        <v>0</v>
      </c>
      <c r="C25" s="27">
        <v>0</v>
      </c>
      <c r="D25" s="27">
        <f t="shared" si="7"/>
        <v>0</v>
      </c>
      <c r="E25" s="27">
        <v>0</v>
      </c>
      <c r="F25" s="27">
        <v>0</v>
      </c>
      <c r="G25" s="27">
        <f t="shared" si="3"/>
        <v>0</v>
      </c>
      <c r="H25" s="1421">
        <f t="shared" si="5"/>
        <v>0</v>
      </c>
      <c r="I25" s="1264">
        <f t="shared" si="5"/>
        <v>0</v>
      </c>
      <c r="J25" s="1421">
        <f t="shared" si="6"/>
        <v>0</v>
      </c>
      <c r="K25" s="29"/>
      <c r="L25" s="29"/>
      <c r="M25" s="175"/>
      <c r="N25" s="214"/>
    </row>
    <row r="26" spans="1:14" ht="19.5" customHeight="1">
      <c r="A26" s="203" t="s">
        <v>357</v>
      </c>
      <c r="B26" s="27">
        <v>0</v>
      </c>
      <c r="C26" s="27">
        <v>0</v>
      </c>
      <c r="D26" s="27">
        <f t="shared" si="7"/>
        <v>0</v>
      </c>
      <c r="E26" s="27">
        <v>0</v>
      </c>
      <c r="F26" s="27">
        <v>0</v>
      </c>
      <c r="G26" s="27">
        <f t="shared" si="3"/>
        <v>0</v>
      </c>
      <c r="H26" s="1421">
        <f t="shared" si="5"/>
        <v>0</v>
      </c>
      <c r="I26" s="1264">
        <f t="shared" si="5"/>
        <v>0</v>
      </c>
      <c r="J26" s="1421">
        <f t="shared" si="6"/>
        <v>0</v>
      </c>
      <c r="K26" s="29"/>
      <c r="L26" s="29"/>
      <c r="M26" s="175"/>
      <c r="N26" s="214"/>
    </row>
    <row r="27" spans="1:14" ht="19.5" customHeight="1">
      <c r="A27" s="203" t="s">
        <v>384</v>
      </c>
      <c r="B27" s="27">
        <v>0</v>
      </c>
      <c r="C27" s="27">
        <v>0</v>
      </c>
      <c r="D27" s="27">
        <f t="shared" si="7"/>
        <v>0</v>
      </c>
      <c r="E27" s="27">
        <v>0</v>
      </c>
      <c r="F27" s="27">
        <v>0</v>
      </c>
      <c r="G27" s="27">
        <f t="shared" si="3"/>
        <v>0</v>
      </c>
      <c r="H27" s="1421">
        <f t="shared" si="5"/>
        <v>0</v>
      </c>
      <c r="I27" s="1264">
        <f t="shared" si="5"/>
        <v>0</v>
      </c>
      <c r="J27" s="1421">
        <f t="shared" si="6"/>
        <v>0</v>
      </c>
      <c r="K27" s="29"/>
      <c r="L27" s="29"/>
      <c r="M27" s="175"/>
      <c r="N27" s="214"/>
    </row>
    <row r="28" spans="1:14" ht="19.5" customHeight="1">
      <c r="A28" s="203" t="s">
        <v>606</v>
      </c>
      <c r="B28" s="27">
        <v>0</v>
      </c>
      <c r="C28" s="27">
        <v>0</v>
      </c>
      <c r="D28" s="27">
        <f t="shared" si="7"/>
        <v>0</v>
      </c>
      <c r="E28" s="27">
        <v>0</v>
      </c>
      <c r="F28" s="27">
        <v>0</v>
      </c>
      <c r="G28" s="27">
        <f t="shared" si="3"/>
        <v>0</v>
      </c>
      <c r="H28" s="1421">
        <f t="shared" si="5"/>
        <v>0</v>
      </c>
      <c r="I28" s="1264">
        <f t="shared" si="5"/>
        <v>0</v>
      </c>
      <c r="J28" s="1421">
        <f t="shared" si="6"/>
        <v>0</v>
      </c>
      <c r="K28" s="29"/>
      <c r="L28" s="29"/>
      <c r="M28" s="175"/>
      <c r="N28" s="214"/>
    </row>
    <row r="29" spans="1:14" ht="19.5" customHeight="1">
      <c r="A29" s="548" t="s">
        <v>1041</v>
      </c>
      <c r="B29" s="896">
        <f>SUM(B20:B28)</f>
        <v>7349000</v>
      </c>
      <c r="C29" s="896">
        <f aca="true" t="shared" si="8" ref="C29:J29">SUM(C20:C28)</f>
        <v>2212000</v>
      </c>
      <c r="D29" s="896">
        <f t="shared" si="8"/>
        <v>9561000</v>
      </c>
      <c r="E29" s="896">
        <f t="shared" si="8"/>
        <v>3814811</v>
      </c>
      <c r="F29" s="896">
        <f t="shared" si="8"/>
        <v>1395520</v>
      </c>
      <c r="G29" s="896">
        <f t="shared" si="8"/>
        <v>5210331</v>
      </c>
      <c r="H29" s="1644">
        <f t="shared" si="8"/>
        <v>3534189</v>
      </c>
      <c r="I29" s="1644">
        <f t="shared" si="8"/>
        <v>816480</v>
      </c>
      <c r="J29" s="1644">
        <f t="shared" si="8"/>
        <v>4350669</v>
      </c>
      <c r="K29" s="129"/>
      <c r="L29" s="129"/>
      <c r="M29" s="618"/>
      <c r="N29" s="998"/>
    </row>
    <row r="30" spans="1:14" ht="20.25" customHeight="1" thickBot="1">
      <c r="A30" s="42" t="s">
        <v>100</v>
      </c>
      <c r="B30" s="201">
        <f>SUM(B19+B29)</f>
        <v>8197000</v>
      </c>
      <c r="C30" s="201">
        <f aca="true" t="shared" si="9" ref="C30:J30">SUM(C19+C29)</f>
        <v>7061000</v>
      </c>
      <c r="D30" s="201">
        <f t="shared" si="9"/>
        <v>15258000</v>
      </c>
      <c r="E30" s="201">
        <f t="shared" si="9"/>
        <v>3814811</v>
      </c>
      <c r="F30" s="201">
        <f t="shared" si="9"/>
        <v>3012792</v>
      </c>
      <c r="G30" s="201">
        <f t="shared" si="9"/>
        <v>6827603</v>
      </c>
      <c r="H30" s="1423">
        <f t="shared" si="9"/>
        <v>4382189</v>
      </c>
      <c r="I30" s="1423">
        <f t="shared" si="9"/>
        <v>4048208</v>
      </c>
      <c r="J30" s="1423">
        <f t="shared" si="9"/>
        <v>8430397</v>
      </c>
      <c r="K30" s="201">
        <f>SUM(K19:K23)</f>
        <v>0</v>
      </c>
      <c r="L30" s="201"/>
      <c r="M30" s="201"/>
      <c r="N30" s="202"/>
    </row>
    <row r="31" spans="1:14" ht="15">
      <c r="A31" s="45"/>
      <c r="B31" s="46"/>
      <c r="C31" s="46"/>
      <c r="D31" s="46"/>
      <c r="E31" s="46"/>
      <c r="F31" s="46"/>
      <c r="G31" s="46"/>
      <c r="H31" s="1272"/>
      <c r="I31" s="1272"/>
      <c r="J31" s="1273"/>
      <c r="K31" s="46"/>
      <c r="L31" s="46"/>
      <c r="M31" s="46"/>
      <c r="N31" s="46"/>
    </row>
    <row r="32" spans="1:14" ht="15">
      <c r="A32" s="45"/>
      <c r="B32" s="46"/>
      <c r="C32" s="46"/>
      <c r="D32" s="46"/>
      <c r="E32" s="46"/>
      <c r="F32" s="46"/>
      <c r="G32" s="46"/>
      <c r="H32" s="1272"/>
      <c r="I32" s="1272"/>
      <c r="J32" s="1273"/>
      <c r="K32" s="46"/>
      <c r="L32" s="46"/>
      <c r="M32" s="46"/>
      <c r="N32" s="46"/>
    </row>
    <row r="33" spans="1:14" ht="15">
      <c r="A33" s="45"/>
      <c r="B33" s="46"/>
      <c r="C33" s="46"/>
      <c r="D33" s="46"/>
      <c r="E33" s="46"/>
      <c r="F33" s="46"/>
      <c r="G33" s="46"/>
      <c r="H33" s="1272"/>
      <c r="I33" s="1272"/>
      <c r="J33" s="1273"/>
      <c r="K33" s="46"/>
      <c r="L33" s="46"/>
      <c r="M33" s="46"/>
      <c r="N33" s="46"/>
    </row>
    <row r="34" spans="1:14" ht="15">
      <c r="A34" s="45"/>
      <c r="B34" s="46"/>
      <c r="C34" s="46"/>
      <c r="D34" s="46"/>
      <c r="E34" s="46"/>
      <c r="F34" s="46"/>
      <c r="G34" s="46"/>
      <c r="H34" s="1272"/>
      <c r="I34" s="1272"/>
      <c r="J34" s="1273"/>
      <c r="K34" s="46"/>
      <c r="L34" s="46"/>
      <c r="M34" s="46"/>
      <c r="N34" s="46"/>
    </row>
    <row r="35" spans="1:14" ht="15">
      <c r="A35" s="45"/>
      <c r="C35" s="46"/>
      <c r="D35" s="46"/>
      <c r="E35" s="46"/>
      <c r="F35" s="46"/>
      <c r="G35" s="46"/>
      <c r="H35" s="1272"/>
      <c r="I35" s="1272"/>
      <c r="J35" s="1273"/>
      <c r="K35" s="46"/>
      <c r="L35" s="46"/>
      <c r="M35" s="46"/>
      <c r="N35" s="46"/>
    </row>
    <row r="36" spans="2:11" ht="15">
      <c r="B36" s="66" t="s">
        <v>111</v>
      </c>
      <c r="C36" s="47" t="s">
        <v>286</v>
      </c>
      <c r="D36" s="47"/>
      <c r="E36" s="48"/>
      <c r="F36" s="48"/>
      <c r="G36" s="49"/>
      <c r="H36" s="1276"/>
      <c r="I36" s="1277" t="s">
        <v>112</v>
      </c>
      <c r="J36" s="1424" t="s">
        <v>133</v>
      </c>
      <c r="K36" s="49"/>
    </row>
    <row r="37" spans="2:12" ht="15">
      <c r="B37" t="s">
        <v>483</v>
      </c>
      <c r="C37" s="49"/>
      <c r="D37" s="49"/>
      <c r="E37" s="49"/>
      <c r="F37" s="49"/>
      <c r="G37" s="49"/>
      <c r="H37" s="1279"/>
      <c r="I37" s="1279"/>
      <c r="J37" s="1279"/>
      <c r="K37" s="49"/>
      <c r="L37" s="60" t="s">
        <v>113</v>
      </c>
    </row>
    <row r="38" spans="2:14" ht="15">
      <c r="B38" t="s">
        <v>484</v>
      </c>
      <c r="C38" s="49"/>
      <c r="D38" s="49"/>
      <c r="E38" s="49"/>
      <c r="F38" s="49"/>
      <c r="G38" s="49"/>
      <c r="H38" s="1279"/>
      <c r="I38" s="1279"/>
      <c r="J38" s="1279"/>
      <c r="K38" s="49"/>
      <c r="L38" s="60"/>
      <c r="M38" s="49"/>
      <c r="N38" s="49"/>
    </row>
    <row r="41" spans="2:14" ht="18">
      <c r="B41" s="51"/>
      <c r="C41" s="4"/>
      <c r="D41" s="4"/>
      <c r="E41" s="51"/>
      <c r="F41" s="12"/>
      <c r="G41" s="51"/>
      <c r="H41" s="1425"/>
      <c r="I41" s="1425"/>
      <c r="J41" s="1426"/>
      <c r="K41" s="51"/>
      <c r="L41" s="51"/>
      <c r="M41" s="51"/>
      <c r="N41" s="51"/>
    </row>
    <row r="42" ht="12.75">
      <c r="E42"/>
    </row>
    <row r="43" ht="12.75">
      <c r="E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F7" sqref="F7"/>
    </sheetView>
  </sheetViews>
  <sheetFormatPr defaultColWidth="11.421875" defaultRowHeight="12.75"/>
  <cols>
    <col min="1" max="1" width="10.140625" style="1748" customWidth="1"/>
    <col min="2" max="2" width="13.57421875" style="1748" customWidth="1"/>
    <col min="3" max="3" width="13.00390625" style="1748" customWidth="1"/>
    <col min="4" max="4" width="14.8515625" style="1748" customWidth="1"/>
    <col min="5" max="5" width="14.140625" style="1876" customWidth="1"/>
    <col min="6" max="6" width="13.8515625" style="1748" customWidth="1"/>
    <col min="7" max="8" width="13.57421875" style="1748" customWidth="1"/>
    <col min="9" max="9" width="13.421875" style="1748" customWidth="1"/>
    <col min="10" max="10" width="12.8515625" style="1953" customWidth="1"/>
    <col min="11" max="11" width="12.57421875" style="1748" customWidth="1"/>
    <col min="12" max="12" width="13.421875" style="1748" customWidth="1"/>
    <col min="13" max="13" width="9.28125" style="1748" customWidth="1"/>
    <col min="14" max="14" width="9.7109375" style="1748" customWidth="1"/>
    <col min="15" max="16384" width="11.421875" style="1748" customWidth="1"/>
  </cols>
  <sheetData>
    <row r="1" spans="1:14" ht="15" customHeight="1">
      <c r="A1" s="1909" t="s">
        <v>86</v>
      </c>
      <c r="B1" s="1909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</row>
    <row r="2" spans="1:14" ht="12.75">
      <c r="A2" s="1909" t="s">
        <v>87</v>
      </c>
      <c r="B2" s="1909"/>
      <c r="C2" s="1756"/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56"/>
    </row>
    <row r="3" spans="1:14" ht="12.75">
      <c r="A3" s="1909" t="s">
        <v>88</v>
      </c>
      <c r="B3" s="1909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</row>
    <row r="4" spans="2:14" ht="12.75">
      <c r="B4" s="1756"/>
      <c r="C4" s="1756"/>
      <c r="D4" s="1756"/>
      <c r="E4" s="1756"/>
      <c r="F4" s="1756"/>
      <c r="G4" s="1756"/>
      <c r="H4" s="1756"/>
      <c r="I4" s="1756"/>
      <c r="J4" s="1955"/>
      <c r="K4" s="1756"/>
      <c r="L4" s="1756"/>
      <c r="M4" s="1756"/>
      <c r="N4" s="1756"/>
    </row>
    <row r="5" ht="12.75">
      <c r="E5" s="1748"/>
    </row>
    <row r="6" spans="5:12" ht="12.75">
      <c r="E6" s="1748"/>
      <c r="K6" s="1970" t="s">
        <v>151</v>
      </c>
      <c r="L6" s="1876"/>
    </row>
    <row r="7" spans="5:13" ht="12.75">
      <c r="E7" s="1748"/>
      <c r="K7" s="1971" t="s">
        <v>90</v>
      </c>
      <c r="L7" s="1972">
        <v>800019816</v>
      </c>
      <c r="M7" s="1876" t="s">
        <v>545</v>
      </c>
    </row>
    <row r="8" spans="5:12" ht="12.75">
      <c r="E8" s="1748"/>
      <c r="K8" s="1971" t="s">
        <v>91</v>
      </c>
      <c r="L8" s="1876" t="s">
        <v>152</v>
      </c>
    </row>
    <row r="9" spans="2:14" ht="13.5" thickBot="1">
      <c r="B9" s="1756"/>
      <c r="C9" s="1954"/>
      <c r="D9" s="1757"/>
      <c r="E9" s="1756"/>
      <c r="F9" s="1756"/>
      <c r="G9" s="1756"/>
      <c r="H9" s="1756"/>
      <c r="I9" s="1756"/>
      <c r="J9" s="1955"/>
      <c r="K9" s="1995"/>
      <c r="L9" s="1995"/>
      <c r="M9" s="1756"/>
      <c r="N9" s="1756"/>
    </row>
    <row r="10" spans="1:14" ht="19.5" customHeight="1" thickBot="1">
      <c r="A10" s="2205" t="s">
        <v>92</v>
      </c>
      <c r="B10" s="1956" t="s">
        <v>93</v>
      </c>
      <c r="C10" s="1957"/>
      <c r="D10" s="1958"/>
      <c r="E10" s="1956" t="s">
        <v>94</v>
      </c>
      <c r="F10" s="1957"/>
      <c r="G10" s="1958"/>
      <c r="H10" s="1956" t="s">
        <v>95</v>
      </c>
      <c r="I10" s="1957"/>
      <c r="J10" s="2132"/>
      <c r="K10" s="2207" t="s">
        <v>96</v>
      </c>
      <c r="L10" s="2208"/>
      <c r="M10" s="1960" t="s">
        <v>97</v>
      </c>
      <c r="N10" s="1914"/>
    </row>
    <row r="11" spans="1:14" ht="16.5" customHeight="1" thickBot="1">
      <c r="A11" s="2206"/>
      <c r="B11" s="1973" t="s">
        <v>98</v>
      </c>
      <c r="C11" s="1974" t="s">
        <v>99</v>
      </c>
      <c r="D11" s="1924" t="s">
        <v>100</v>
      </c>
      <c r="E11" s="1973" t="s">
        <v>98</v>
      </c>
      <c r="F11" s="1974" t="s">
        <v>99</v>
      </c>
      <c r="G11" s="1924" t="s">
        <v>100</v>
      </c>
      <c r="H11" s="1973" t="s">
        <v>98</v>
      </c>
      <c r="I11" s="1974" t="s">
        <v>99</v>
      </c>
      <c r="J11" s="2133" t="s">
        <v>100</v>
      </c>
      <c r="K11" s="1923" t="s">
        <v>98</v>
      </c>
      <c r="L11" s="1923" t="s">
        <v>99</v>
      </c>
      <c r="M11" s="2128" t="s">
        <v>101</v>
      </c>
      <c r="N11" s="1924" t="s">
        <v>102</v>
      </c>
    </row>
    <row r="12" spans="1:14" s="1786" customFormat="1" ht="21.75" customHeight="1">
      <c r="A12" s="2113" t="s">
        <v>103</v>
      </c>
      <c r="B12" s="2121">
        <v>0</v>
      </c>
      <c r="C12" s="1925">
        <v>0</v>
      </c>
      <c r="D12" s="1926">
        <f>B12+C12</f>
        <v>0</v>
      </c>
      <c r="E12" s="2121">
        <v>0</v>
      </c>
      <c r="F12" s="1925">
        <v>0</v>
      </c>
      <c r="G12" s="1926">
        <f>+E12+F12</f>
        <v>0</v>
      </c>
      <c r="H12" s="2129">
        <f aca="true" t="shared" si="0" ref="H12:I18">B12-E12</f>
        <v>0</v>
      </c>
      <c r="I12" s="1975">
        <f t="shared" si="0"/>
        <v>0</v>
      </c>
      <c r="J12" s="2134">
        <f aca="true" t="shared" si="1" ref="J12:J17">H12+I12</f>
        <v>0</v>
      </c>
      <c r="K12" s="1933"/>
      <c r="L12" s="1934"/>
      <c r="M12" s="2139"/>
      <c r="N12" s="1785"/>
    </row>
    <row r="13" spans="1:14" s="1786" customFormat="1" ht="25.5" customHeight="1">
      <c r="A13" s="2113" t="s">
        <v>104</v>
      </c>
      <c r="B13" s="2121">
        <v>0</v>
      </c>
      <c r="C13" s="1925">
        <v>0</v>
      </c>
      <c r="D13" s="1926">
        <f aca="true" t="shared" si="2" ref="D13:D28">B13+C13</f>
        <v>0</v>
      </c>
      <c r="E13" s="2121">
        <v>0</v>
      </c>
      <c r="F13" s="1925">
        <v>0</v>
      </c>
      <c r="G13" s="1926">
        <f aca="true" t="shared" si="3" ref="G13:G28">E13+F13</f>
        <v>0</v>
      </c>
      <c r="H13" s="2129">
        <v>0</v>
      </c>
      <c r="I13" s="1975">
        <f t="shared" si="0"/>
        <v>0</v>
      </c>
      <c r="J13" s="2134">
        <f t="shared" si="1"/>
        <v>0</v>
      </c>
      <c r="K13" s="1933"/>
      <c r="L13" s="1934"/>
      <c r="M13" s="2038"/>
      <c r="N13" s="1785"/>
    </row>
    <row r="14" spans="1:14" s="1786" customFormat="1" ht="18.75" customHeight="1">
      <c r="A14" s="2113" t="s">
        <v>105</v>
      </c>
      <c r="B14" s="2121">
        <v>0</v>
      </c>
      <c r="C14" s="1925">
        <v>0</v>
      </c>
      <c r="D14" s="1926">
        <f>B14+C14</f>
        <v>0</v>
      </c>
      <c r="E14" s="2121">
        <v>0</v>
      </c>
      <c r="F14" s="1925">
        <v>0</v>
      </c>
      <c r="G14" s="1926">
        <f>+E14+F14</f>
        <v>0</v>
      </c>
      <c r="H14" s="2129">
        <f t="shared" si="0"/>
        <v>0</v>
      </c>
      <c r="I14" s="1975">
        <f t="shared" si="0"/>
        <v>0</v>
      </c>
      <c r="J14" s="2134">
        <f t="shared" si="1"/>
        <v>0</v>
      </c>
      <c r="K14" s="1933"/>
      <c r="L14" s="1934"/>
      <c r="M14" s="2038"/>
      <c r="N14" s="1785"/>
    </row>
    <row r="15" spans="1:14" s="1786" customFormat="1" ht="18" customHeight="1">
      <c r="A15" s="2113">
        <v>1.998</v>
      </c>
      <c r="B15" s="2121">
        <v>0</v>
      </c>
      <c r="C15" s="1925">
        <v>0</v>
      </c>
      <c r="D15" s="1926">
        <f>B15+C15</f>
        <v>0</v>
      </c>
      <c r="E15" s="2121">
        <v>0</v>
      </c>
      <c r="F15" s="1925">
        <v>0</v>
      </c>
      <c r="G15" s="1926">
        <f>+E15+F15</f>
        <v>0</v>
      </c>
      <c r="H15" s="2129">
        <f>B15-E15</f>
        <v>0</v>
      </c>
      <c r="I15" s="1975">
        <f>C15-F15</f>
        <v>0</v>
      </c>
      <c r="J15" s="2134">
        <f>H15+I15</f>
        <v>0</v>
      </c>
      <c r="K15" s="1933"/>
      <c r="L15" s="1934"/>
      <c r="M15" s="2139"/>
      <c r="N15" s="1785"/>
    </row>
    <row r="16" spans="1:14" s="1786" customFormat="1" ht="24" customHeight="1">
      <c r="A16" s="2113">
        <v>1.999</v>
      </c>
      <c r="B16" s="2121">
        <v>0</v>
      </c>
      <c r="C16" s="1925">
        <v>579000</v>
      </c>
      <c r="D16" s="1926">
        <f>B16+C16</f>
        <v>579000</v>
      </c>
      <c r="E16" s="2121">
        <v>0</v>
      </c>
      <c r="F16" s="1925">
        <v>563038</v>
      </c>
      <c r="G16" s="1926">
        <f>+E16+F16</f>
        <v>563038</v>
      </c>
      <c r="H16" s="2129">
        <f t="shared" si="0"/>
        <v>0</v>
      </c>
      <c r="I16" s="1975">
        <f t="shared" si="0"/>
        <v>15962</v>
      </c>
      <c r="J16" s="2134">
        <f>H16+I16</f>
        <v>15962</v>
      </c>
      <c r="K16" s="1933"/>
      <c r="L16" s="1934"/>
      <c r="M16" s="2038" t="s">
        <v>301</v>
      </c>
      <c r="N16" s="1785">
        <v>38929</v>
      </c>
    </row>
    <row r="17" spans="1:14" ht="24" customHeight="1">
      <c r="A17" s="2114" t="s">
        <v>106</v>
      </c>
      <c r="B17" s="2121">
        <v>0</v>
      </c>
      <c r="C17" s="1925">
        <v>993000</v>
      </c>
      <c r="D17" s="1926">
        <f t="shared" si="2"/>
        <v>993000</v>
      </c>
      <c r="E17" s="2121">
        <v>0</v>
      </c>
      <c r="F17" s="1925">
        <v>965210</v>
      </c>
      <c r="G17" s="1926">
        <f t="shared" si="3"/>
        <v>965210</v>
      </c>
      <c r="H17" s="2129">
        <f t="shared" si="0"/>
        <v>0</v>
      </c>
      <c r="I17" s="1975">
        <f t="shared" si="0"/>
        <v>27790</v>
      </c>
      <c r="J17" s="2134">
        <f t="shared" si="1"/>
        <v>27790</v>
      </c>
      <c r="K17" s="1933"/>
      <c r="L17" s="1934"/>
      <c r="M17" s="2038" t="s">
        <v>302</v>
      </c>
      <c r="N17" s="1785">
        <v>38929</v>
      </c>
    </row>
    <row r="18" spans="1:14" ht="26.25" customHeight="1">
      <c r="A18" s="2114" t="s">
        <v>107</v>
      </c>
      <c r="B18" s="2121">
        <v>0</v>
      </c>
      <c r="C18" s="1925">
        <v>1180000</v>
      </c>
      <c r="D18" s="1926">
        <f t="shared" si="2"/>
        <v>1180000</v>
      </c>
      <c r="E18" s="2121">
        <v>0</v>
      </c>
      <c r="F18" s="1925">
        <v>965220</v>
      </c>
      <c r="G18" s="1926">
        <f t="shared" si="3"/>
        <v>965220</v>
      </c>
      <c r="H18" s="2129">
        <f t="shared" si="0"/>
        <v>0</v>
      </c>
      <c r="I18" s="1975">
        <f t="shared" si="0"/>
        <v>214780</v>
      </c>
      <c r="J18" s="2134">
        <f>H18+I18</f>
        <v>214780</v>
      </c>
      <c r="K18" s="1933"/>
      <c r="L18" s="1934"/>
      <c r="M18" s="2038" t="s">
        <v>303</v>
      </c>
      <c r="N18" s="1797">
        <v>38929</v>
      </c>
    </row>
    <row r="19" spans="1:14" ht="18.75" customHeight="1">
      <c r="A19" s="2115" t="s">
        <v>108</v>
      </c>
      <c r="B19" s="2122">
        <f>SUM(B12:B18)</f>
        <v>0</v>
      </c>
      <c r="C19" s="1935">
        <f aca="true" t="shared" si="4" ref="C19:J19">SUM(C12:C18)</f>
        <v>2752000</v>
      </c>
      <c r="D19" s="2123">
        <f t="shared" si="4"/>
        <v>2752000</v>
      </c>
      <c r="E19" s="2122">
        <f t="shared" si="4"/>
        <v>0</v>
      </c>
      <c r="F19" s="1935">
        <f t="shared" si="4"/>
        <v>2493468</v>
      </c>
      <c r="G19" s="2123">
        <f t="shared" si="4"/>
        <v>2493468</v>
      </c>
      <c r="H19" s="2122">
        <f t="shared" si="4"/>
        <v>0</v>
      </c>
      <c r="I19" s="1935">
        <f t="shared" si="4"/>
        <v>258532</v>
      </c>
      <c r="J19" s="2135">
        <f t="shared" si="4"/>
        <v>258532</v>
      </c>
      <c r="K19" s="2122">
        <f>SUM(K12:K18)</f>
        <v>0</v>
      </c>
      <c r="L19" s="2123">
        <f>SUM(L12:L18)</f>
        <v>0</v>
      </c>
      <c r="M19" s="2038"/>
      <c r="N19" s="1797"/>
    </row>
    <row r="20" spans="1:14" ht="19.5" customHeight="1">
      <c r="A20" s="2114" t="s">
        <v>109</v>
      </c>
      <c r="B20" s="2121">
        <v>0</v>
      </c>
      <c r="C20" s="1925">
        <v>1373000</v>
      </c>
      <c r="D20" s="1926">
        <f t="shared" si="2"/>
        <v>1373000</v>
      </c>
      <c r="E20" s="2121">
        <v>0</v>
      </c>
      <c r="F20" s="1925">
        <v>1341701</v>
      </c>
      <c r="G20" s="1926">
        <f t="shared" si="3"/>
        <v>1341701</v>
      </c>
      <c r="H20" s="2129">
        <f aca="true" t="shared" si="5" ref="H20:I28">B20-E20</f>
        <v>0</v>
      </c>
      <c r="I20" s="1975">
        <f t="shared" si="5"/>
        <v>31299</v>
      </c>
      <c r="J20" s="2134">
        <f aca="true" t="shared" si="6" ref="J20:J28">H20+I20</f>
        <v>31299</v>
      </c>
      <c r="K20" s="1933"/>
      <c r="L20" s="1934"/>
      <c r="M20" s="2038" t="s">
        <v>304</v>
      </c>
      <c r="N20" s="1797">
        <v>38929</v>
      </c>
    </row>
    <row r="21" spans="1:14" ht="28.5" customHeight="1">
      <c r="A21" s="2114" t="s">
        <v>110</v>
      </c>
      <c r="B21" s="2121">
        <v>0</v>
      </c>
      <c r="C21" s="1925">
        <v>1405000</v>
      </c>
      <c r="D21" s="1926">
        <f t="shared" si="2"/>
        <v>1405000</v>
      </c>
      <c r="E21" s="2121">
        <v>0</v>
      </c>
      <c r="F21" s="1925">
        <v>1315426</v>
      </c>
      <c r="G21" s="1926">
        <f t="shared" si="3"/>
        <v>1315426</v>
      </c>
      <c r="H21" s="2130">
        <f t="shared" si="5"/>
        <v>0</v>
      </c>
      <c r="I21" s="1975">
        <f t="shared" si="5"/>
        <v>89574</v>
      </c>
      <c r="J21" s="2134">
        <f t="shared" si="6"/>
        <v>89574</v>
      </c>
      <c r="K21" s="1933"/>
      <c r="L21" s="1934"/>
      <c r="M21" s="2038" t="s">
        <v>578</v>
      </c>
      <c r="N21" s="1797" t="s">
        <v>579</v>
      </c>
    </row>
    <row r="22" spans="1:14" ht="19.5" customHeight="1">
      <c r="A22" s="2116">
        <v>2004</v>
      </c>
      <c r="B22" s="2121">
        <v>0</v>
      </c>
      <c r="C22" s="1925">
        <v>1544000</v>
      </c>
      <c r="D22" s="1926">
        <f>B22+C22</f>
        <v>1544000</v>
      </c>
      <c r="E22" s="2121">
        <v>0</v>
      </c>
      <c r="F22" s="1925">
        <v>1544364</v>
      </c>
      <c r="G22" s="1926">
        <f>E22+F22</f>
        <v>1544364</v>
      </c>
      <c r="H22" s="2130">
        <f>B22-E22</f>
        <v>0</v>
      </c>
      <c r="I22" s="1975">
        <f>C22-F22</f>
        <v>-364</v>
      </c>
      <c r="J22" s="2134">
        <f t="shared" si="6"/>
        <v>-364</v>
      </c>
      <c r="K22" s="1933">
        <v>356470</v>
      </c>
      <c r="L22" s="1934"/>
      <c r="M22" s="2038" t="s">
        <v>305</v>
      </c>
      <c r="N22" s="1797">
        <v>38929</v>
      </c>
    </row>
    <row r="23" spans="1:14" ht="27.75" customHeight="1">
      <c r="A23" s="2116" t="s">
        <v>141</v>
      </c>
      <c r="B23" s="2121">
        <v>6426000</v>
      </c>
      <c r="C23" s="1925">
        <v>381000</v>
      </c>
      <c r="D23" s="1926">
        <f t="shared" si="2"/>
        <v>6807000</v>
      </c>
      <c r="E23" s="2121">
        <v>3704678</v>
      </c>
      <c r="F23" s="1925">
        <v>814658</v>
      </c>
      <c r="G23" s="1926">
        <f t="shared" si="3"/>
        <v>4519336</v>
      </c>
      <c r="H23" s="2130">
        <f t="shared" si="5"/>
        <v>2721322</v>
      </c>
      <c r="I23" s="1975">
        <f t="shared" si="5"/>
        <v>-433658</v>
      </c>
      <c r="J23" s="2134">
        <f t="shared" si="6"/>
        <v>2287664</v>
      </c>
      <c r="K23" s="1933"/>
      <c r="L23" s="1934">
        <v>684917</v>
      </c>
      <c r="M23" s="2211" t="s">
        <v>80</v>
      </c>
      <c r="N23" s="2194"/>
    </row>
    <row r="24" spans="1:14" ht="22.5" customHeight="1">
      <c r="A24" s="2116">
        <v>2006</v>
      </c>
      <c r="B24" s="2121">
        <v>4549000</v>
      </c>
      <c r="C24" s="1925">
        <v>1675000</v>
      </c>
      <c r="D24" s="1926">
        <f t="shared" si="2"/>
        <v>6224000</v>
      </c>
      <c r="E24" s="2121">
        <v>4062655</v>
      </c>
      <c r="F24" s="1925">
        <v>1674588</v>
      </c>
      <c r="G24" s="1926">
        <f t="shared" si="3"/>
        <v>5737243</v>
      </c>
      <c r="H24" s="2130">
        <f t="shared" si="5"/>
        <v>486345</v>
      </c>
      <c r="I24" s="1975">
        <f t="shared" si="5"/>
        <v>412</v>
      </c>
      <c r="J24" s="2136">
        <f t="shared" si="6"/>
        <v>486757</v>
      </c>
      <c r="K24" s="2130"/>
      <c r="L24" s="1934"/>
      <c r="M24" s="2038" t="s">
        <v>78</v>
      </c>
      <c r="N24" s="1797">
        <v>40703</v>
      </c>
    </row>
    <row r="25" spans="1:14" ht="21" customHeight="1">
      <c r="A25" s="2116">
        <v>2007</v>
      </c>
      <c r="B25" s="2121">
        <v>13118334</v>
      </c>
      <c r="C25" s="1925">
        <v>651764</v>
      </c>
      <c r="D25" s="1926">
        <f t="shared" si="2"/>
        <v>13770098</v>
      </c>
      <c r="E25" s="2121">
        <v>1320582</v>
      </c>
      <c r="F25" s="1925">
        <v>466701</v>
      </c>
      <c r="G25" s="1926">
        <f t="shared" si="3"/>
        <v>1787283</v>
      </c>
      <c r="H25" s="2130">
        <f t="shared" si="5"/>
        <v>11797752</v>
      </c>
      <c r="I25" s="1976">
        <f t="shared" si="5"/>
        <v>185063</v>
      </c>
      <c r="J25" s="2136">
        <f t="shared" si="6"/>
        <v>11982815</v>
      </c>
      <c r="K25" s="2130"/>
      <c r="L25" s="1934"/>
      <c r="M25" s="2038" t="s">
        <v>79</v>
      </c>
      <c r="N25" s="1797">
        <v>40703</v>
      </c>
    </row>
    <row r="26" spans="1:14" ht="19.5" customHeight="1">
      <c r="A26" s="2117">
        <v>2008</v>
      </c>
      <c r="B26" s="2121">
        <v>0</v>
      </c>
      <c r="C26" s="1925">
        <v>0</v>
      </c>
      <c r="D26" s="1926">
        <f t="shared" si="2"/>
        <v>0</v>
      </c>
      <c r="E26" s="2121">
        <v>0</v>
      </c>
      <c r="F26" s="1925">
        <v>0</v>
      </c>
      <c r="G26" s="1926">
        <f t="shared" si="3"/>
        <v>0</v>
      </c>
      <c r="H26" s="2130">
        <f t="shared" si="5"/>
        <v>0</v>
      </c>
      <c r="I26" s="1976">
        <f t="shared" si="5"/>
        <v>0</v>
      </c>
      <c r="J26" s="2136">
        <f t="shared" si="6"/>
        <v>0</v>
      </c>
      <c r="K26" s="2130"/>
      <c r="L26" s="1934"/>
      <c r="M26" s="2209">
        <v>0</v>
      </c>
      <c r="N26" s="2210"/>
    </row>
    <row r="27" spans="1:14" ht="27.75" customHeight="1">
      <c r="A27" s="2117">
        <v>2009</v>
      </c>
      <c r="B27" s="2121">
        <v>0</v>
      </c>
      <c r="C27" s="1925">
        <v>0</v>
      </c>
      <c r="D27" s="1926">
        <f t="shared" si="2"/>
        <v>0</v>
      </c>
      <c r="E27" s="2121">
        <v>0</v>
      </c>
      <c r="F27" s="1925">
        <v>0</v>
      </c>
      <c r="G27" s="1926">
        <f t="shared" si="3"/>
        <v>0</v>
      </c>
      <c r="H27" s="2130">
        <f t="shared" si="5"/>
        <v>0</v>
      </c>
      <c r="I27" s="1976">
        <f t="shared" si="5"/>
        <v>0</v>
      </c>
      <c r="J27" s="2136">
        <f t="shared" si="6"/>
        <v>0</v>
      </c>
      <c r="K27" s="2130"/>
      <c r="L27" s="1934"/>
      <c r="M27" s="2209">
        <v>0</v>
      </c>
      <c r="N27" s="2210"/>
    </row>
    <row r="28" spans="1:14" ht="18" customHeight="1" thickBot="1">
      <c r="A28" s="2118">
        <v>2010</v>
      </c>
      <c r="B28" s="2124">
        <v>0</v>
      </c>
      <c r="C28" s="1984">
        <v>0</v>
      </c>
      <c r="D28" s="1939">
        <f t="shared" si="2"/>
        <v>0</v>
      </c>
      <c r="E28" s="2124">
        <v>0</v>
      </c>
      <c r="F28" s="1984">
        <v>0</v>
      </c>
      <c r="G28" s="1939">
        <f t="shared" si="3"/>
        <v>0</v>
      </c>
      <c r="H28" s="2131">
        <f t="shared" si="5"/>
        <v>0</v>
      </c>
      <c r="I28" s="1985">
        <f t="shared" si="5"/>
        <v>0</v>
      </c>
      <c r="J28" s="2137">
        <f t="shared" si="6"/>
        <v>0</v>
      </c>
      <c r="K28" s="2131"/>
      <c r="L28" s="2060"/>
      <c r="M28" s="2203">
        <v>0</v>
      </c>
      <c r="N28" s="2204"/>
    </row>
    <row r="29" spans="1:14" ht="18" customHeight="1" hidden="1" thickBot="1">
      <c r="A29" s="2119" t="s">
        <v>976</v>
      </c>
      <c r="B29" s="2125">
        <v>0</v>
      </c>
      <c r="C29" s="2111">
        <f aca="true" t="shared" si="7" ref="C29:J29">SUM(C26:C28)</f>
        <v>0</v>
      </c>
      <c r="D29" s="2126">
        <f t="shared" si="7"/>
        <v>0</v>
      </c>
      <c r="E29" s="2125">
        <f t="shared" si="7"/>
        <v>0</v>
      </c>
      <c r="F29" s="2111">
        <f t="shared" si="7"/>
        <v>0</v>
      </c>
      <c r="G29" s="2126">
        <f t="shared" si="7"/>
        <v>0</v>
      </c>
      <c r="H29" s="2125">
        <f t="shared" si="7"/>
        <v>0</v>
      </c>
      <c r="I29" s="2111">
        <f t="shared" si="7"/>
        <v>0</v>
      </c>
      <c r="J29" s="2138">
        <f t="shared" si="7"/>
        <v>0</v>
      </c>
      <c r="K29" s="2141"/>
      <c r="L29" s="2142"/>
      <c r="M29" s="2140"/>
      <c r="N29" s="2112"/>
    </row>
    <row r="30" spans="1:14" s="1876" customFormat="1" ht="20.25" customHeight="1" thickBot="1">
      <c r="A30" s="2120" t="s">
        <v>100</v>
      </c>
      <c r="B30" s="2143">
        <f>SUM(B18:B28)</f>
        <v>24093334</v>
      </c>
      <c r="C30" s="2072">
        <f aca="true" t="shared" si="8" ref="C30:L30">SUM(C18:C28)</f>
        <v>10961764</v>
      </c>
      <c r="D30" s="2145">
        <f t="shared" si="8"/>
        <v>35055098</v>
      </c>
      <c r="E30" s="2143">
        <f t="shared" si="8"/>
        <v>9087915</v>
      </c>
      <c r="F30" s="2072">
        <f t="shared" si="8"/>
        <v>10616126</v>
      </c>
      <c r="G30" s="2144">
        <f t="shared" si="8"/>
        <v>19704041</v>
      </c>
      <c r="H30" s="2143">
        <f t="shared" si="8"/>
        <v>15005419</v>
      </c>
      <c r="I30" s="2072">
        <f t="shared" si="8"/>
        <v>345638</v>
      </c>
      <c r="J30" s="2144">
        <f t="shared" si="8"/>
        <v>15351057</v>
      </c>
      <c r="K30" s="2143">
        <f t="shared" si="8"/>
        <v>356470</v>
      </c>
      <c r="L30" s="2127">
        <f t="shared" si="8"/>
        <v>684917</v>
      </c>
      <c r="M30" s="1990"/>
      <c r="N30" s="1940"/>
    </row>
    <row r="31" spans="1:14" ht="12.75">
      <c r="A31" s="1968"/>
      <c r="B31" s="1856"/>
      <c r="C31" s="1856"/>
      <c r="D31" s="1856"/>
      <c r="E31" s="1856"/>
      <c r="F31" s="1856"/>
      <c r="G31" s="1856"/>
      <c r="H31" s="1856"/>
      <c r="I31" s="1856"/>
      <c r="J31" s="1992"/>
      <c r="K31" s="1856"/>
      <c r="L31" s="1856"/>
      <c r="M31" s="1856"/>
      <c r="N31" s="1856"/>
    </row>
    <row r="32" spans="1:14" ht="12.75">
      <c r="A32" s="1968"/>
      <c r="B32" s="1856"/>
      <c r="C32" s="1856"/>
      <c r="D32" s="1856"/>
      <c r="E32" s="1955"/>
      <c r="F32" s="1856"/>
      <c r="G32" s="1856"/>
      <c r="H32" s="1856"/>
      <c r="I32" s="1856"/>
      <c r="J32" s="1992"/>
      <c r="K32" s="1856"/>
      <c r="L32" s="1856"/>
      <c r="M32" s="1856"/>
      <c r="N32" s="1856"/>
    </row>
    <row r="33" spans="1:14" ht="12.75">
      <c r="A33" s="1968"/>
      <c r="B33" s="1856" t="s">
        <v>77</v>
      </c>
      <c r="C33" s="1856"/>
      <c r="D33" s="1856"/>
      <c r="E33" s="1856"/>
      <c r="F33" s="1856"/>
      <c r="G33" s="1856"/>
      <c r="H33" s="1856"/>
      <c r="I33" s="1856"/>
      <c r="J33" s="1992"/>
      <c r="K33" s="1856"/>
      <c r="L33" s="1856"/>
      <c r="M33" s="1856"/>
      <c r="N33" s="1856"/>
    </row>
    <row r="34" spans="1:14" ht="12.75">
      <c r="A34" s="1968"/>
      <c r="B34" s="1861"/>
      <c r="C34" s="1861"/>
      <c r="D34" s="1861"/>
      <c r="E34" s="1861"/>
      <c r="F34" s="1856"/>
      <c r="G34" s="1856"/>
      <c r="H34" s="1856"/>
      <c r="I34" s="1856"/>
      <c r="J34" s="1992"/>
      <c r="K34" s="1856"/>
      <c r="L34" s="1856"/>
      <c r="M34" s="1856"/>
      <c r="N34" s="1856"/>
    </row>
    <row r="35" spans="1:14" ht="12.75">
      <c r="A35" s="1968"/>
      <c r="C35" s="1856"/>
      <c r="D35" s="1856"/>
      <c r="E35" s="1856"/>
      <c r="F35" s="1856"/>
      <c r="G35" s="1856"/>
      <c r="H35" s="1856"/>
      <c r="I35" s="1856"/>
      <c r="J35" s="1992"/>
      <c r="K35" s="1856"/>
      <c r="L35" s="1856"/>
      <c r="M35" s="1856"/>
      <c r="N35" s="1856"/>
    </row>
    <row r="36" spans="2:11" ht="12.75">
      <c r="B36" s="1754"/>
      <c r="C36" s="1947"/>
      <c r="D36" s="1947"/>
      <c r="E36" s="1856"/>
      <c r="F36" s="1856"/>
      <c r="G36" s="1856"/>
      <c r="H36" s="1993"/>
      <c r="I36" s="1993" t="s">
        <v>112</v>
      </c>
      <c r="J36" s="1994"/>
      <c r="K36" s="1856"/>
    </row>
    <row r="37" spans="2:12" ht="12.75">
      <c r="B37" s="1754" t="s">
        <v>111</v>
      </c>
      <c r="C37" s="1947" t="s">
        <v>547</v>
      </c>
      <c r="D37" s="1947"/>
      <c r="E37" s="1856"/>
      <c r="F37" s="1856"/>
      <c r="G37" s="1856"/>
      <c r="H37" s="1856"/>
      <c r="I37" s="1856"/>
      <c r="J37" s="1856"/>
      <c r="K37" s="1856"/>
      <c r="L37" s="1955"/>
    </row>
    <row r="38" spans="2:14" ht="12.75">
      <c r="B38" s="1748" t="s">
        <v>76</v>
      </c>
      <c r="C38" s="1856"/>
      <c r="D38" s="1856"/>
      <c r="E38" s="1856"/>
      <c r="F38" s="1856"/>
      <c r="G38" s="1856"/>
      <c r="H38" s="1856"/>
      <c r="I38" s="1856"/>
      <c r="J38" s="1994" t="s">
        <v>919</v>
      </c>
      <c r="K38" s="1856"/>
      <c r="N38" s="1856"/>
    </row>
    <row r="39" spans="2:12" ht="12.75">
      <c r="B39" s="1748" t="s">
        <v>81</v>
      </c>
      <c r="C39" s="1856"/>
      <c r="D39" s="1856"/>
      <c r="E39" s="1856"/>
      <c r="F39" s="1856"/>
      <c r="G39" s="1856"/>
      <c r="J39" s="1856" t="s">
        <v>43</v>
      </c>
      <c r="K39" s="1856"/>
      <c r="L39" s="1955"/>
    </row>
    <row r="40" spans="10:13" ht="12.75">
      <c r="J40" s="1856"/>
      <c r="K40" s="1856"/>
      <c r="L40" s="1955"/>
      <c r="M40" s="1856"/>
    </row>
    <row r="41" spans="2:14" ht="12.75">
      <c r="B41" s="1950"/>
      <c r="C41" s="1909"/>
      <c r="D41" s="1909"/>
      <c r="E41" s="1950"/>
      <c r="F41" s="1756"/>
      <c r="G41" s="1950"/>
      <c r="H41" s="1950"/>
      <c r="I41" s="1950"/>
      <c r="J41" s="1969"/>
      <c r="K41" s="1950"/>
      <c r="L41" s="1950"/>
      <c r="M41" s="1950"/>
      <c r="N41" s="1950"/>
    </row>
    <row r="42" ht="12.75">
      <c r="E42" s="1748"/>
    </row>
    <row r="43" ht="12.75">
      <c r="E43" s="1748"/>
    </row>
  </sheetData>
  <sheetProtection/>
  <mergeCells count="6">
    <mergeCell ref="M28:N28"/>
    <mergeCell ref="A10:A11"/>
    <mergeCell ref="K10:L10"/>
    <mergeCell ref="M26:N26"/>
    <mergeCell ref="M27:N27"/>
    <mergeCell ref="M23:N23"/>
  </mergeCells>
  <printOptions horizontalCentered="1" verticalCentered="1"/>
  <pageMargins left="0.35433070866141736" right="0.4724409448818898" top="0.4330708661417323" bottom="0.984251968503937" header="0" footer="0"/>
  <pageSetup horizontalDpi="600" verticalDpi="600" orientation="landscape" paperSize="14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9">
      <selection activeCell="G38" sqref="G38"/>
    </sheetView>
  </sheetViews>
  <sheetFormatPr defaultColWidth="11.421875" defaultRowHeight="12.75"/>
  <cols>
    <col min="1" max="1" width="13.8515625" style="1748" customWidth="1"/>
    <col min="2" max="2" width="13.57421875" style="1748" customWidth="1"/>
    <col min="3" max="3" width="13.00390625" style="1748" customWidth="1"/>
    <col min="4" max="4" width="15.57421875" style="1748" customWidth="1"/>
    <col min="5" max="5" width="15.00390625" style="1876" customWidth="1"/>
    <col min="6" max="6" width="13.8515625" style="1748" customWidth="1"/>
    <col min="7" max="8" width="13.57421875" style="1748" customWidth="1"/>
    <col min="9" max="9" width="13.421875" style="1748" customWidth="1"/>
    <col min="10" max="10" width="12.8515625" style="1953" customWidth="1"/>
    <col min="11" max="11" width="12.57421875" style="1748" customWidth="1"/>
    <col min="12" max="12" width="13.421875" style="1748" customWidth="1"/>
    <col min="13" max="13" width="11.140625" style="1748" customWidth="1"/>
    <col min="14" max="14" width="11.28125" style="1748" customWidth="1"/>
    <col min="15" max="16384" width="11.421875" style="1748" customWidth="1"/>
  </cols>
  <sheetData>
    <row r="1" spans="1:14" ht="15" customHeight="1">
      <c r="A1" s="1909" t="s">
        <v>86</v>
      </c>
      <c r="B1" s="1909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</row>
    <row r="2" spans="1:14" ht="12.75">
      <c r="A2" s="1909" t="s">
        <v>87</v>
      </c>
      <c r="B2" s="1909"/>
      <c r="C2" s="1756"/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56"/>
    </row>
    <row r="3" spans="1:14" ht="12.75">
      <c r="A3" s="1909" t="s">
        <v>88</v>
      </c>
      <c r="B3" s="1909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</row>
    <row r="4" spans="2:14" ht="12.75">
      <c r="B4" s="1756"/>
      <c r="C4" s="1756"/>
      <c r="D4" s="1756"/>
      <c r="E4" s="1756"/>
      <c r="F4" s="1756"/>
      <c r="G4" s="1756"/>
      <c r="H4" s="1756"/>
      <c r="I4" s="1756"/>
      <c r="J4" s="1955"/>
      <c r="K4" s="1756"/>
      <c r="L4" s="1756"/>
      <c r="M4" s="1756"/>
      <c r="N4" s="1756"/>
    </row>
    <row r="5" ht="12.75">
      <c r="E5" s="1748"/>
    </row>
    <row r="6" spans="5:12" ht="12.75">
      <c r="E6" s="1748"/>
      <c r="K6" s="1970" t="s">
        <v>151</v>
      </c>
      <c r="L6" s="1876"/>
    </row>
    <row r="7" spans="5:13" ht="12.75">
      <c r="E7" s="1748"/>
      <c r="K7" s="1971" t="s">
        <v>90</v>
      </c>
      <c r="L7" s="1972">
        <v>800019816</v>
      </c>
      <c r="M7" s="1876" t="s">
        <v>545</v>
      </c>
    </row>
    <row r="8" spans="5:12" ht="12.75">
      <c r="E8" s="1748"/>
      <c r="K8" s="1971" t="s">
        <v>91</v>
      </c>
      <c r="L8" s="1876" t="s">
        <v>152</v>
      </c>
    </row>
    <row r="9" spans="2:14" ht="13.5" thickBot="1">
      <c r="B9" s="1756"/>
      <c r="C9" s="1954"/>
      <c r="D9" s="1757"/>
      <c r="E9" s="1756"/>
      <c r="F9" s="1756"/>
      <c r="G9" s="1756"/>
      <c r="H9" s="1756"/>
      <c r="I9" s="1756"/>
      <c r="J9" s="1955"/>
      <c r="K9" s="1995"/>
      <c r="L9" s="1995"/>
      <c r="M9" s="1756"/>
      <c r="N9" s="1756"/>
    </row>
    <row r="10" spans="1:14" ht="19.5" customHeight="1" thickBot="1">
      <c r="A10" s="2212" t="s">
        <v>92</v>
      </c>
      <c r="B10" s="1957" t="s">
        <v>93</v>
      </c>
      <c r="C10" s="1957"/>
      <c r="D10" s="1958"/>
      <c r="E10" s="1956" t="s">
        <v>94</v>
      </c>
      <c r="F10" s="1957"/>
      <c r="G10" s="1958"/>
      <c r="H10" s="1956" t="s">
        <v>95</v>
      </c>
      <c r="I10" s="1957"/>
      <c r="J10" s="1959"/>
      <c r="K10" s="2207" t="s">
        <v>96</v>
      </c>
      <c r="L10" s="2208"/>
      <c r="M10" s="1960" t="s">
        <v>97</v>
      </c>
      <c r="N10" s="1914"/>
    </row>
    <row r="11" spans="1:14" ht="19.5" customHeight="1" thickBot="1">
      <c r="A11" s="2213"/>
      <c r="B11" s="1996" t="s">
        <v>98</v>
      </c>
      <c r="C11" s="1974" t="s">
        <v>99</v>
      </c>
      <c r="D11" s="1924" t="s">
        <v>100</v>
      </c>
      <c r="E11" s="1973" t="s">
        <v>98</v>
      </c>
      <c r="F11" s="1974" t="s">
        <v>99</v>
      </c>
      <c r="G11" s="1924" t="s">
        <v>100</v>
      </c>
      <c r="H11" s="1973" t="s">
        <v>98</v>
      </c>
      <c r="I11" s="1974" t="s">
        <v>99</v>
      </c>
      <c r="J11" s="1924" t="s">
        <v>100</v>
      </c>
      <c r="K11" s="1923" t="s">
        <v>98</v>
      </c>
      <c r="L11" s="1923" t="s">
        <v>99</v>
      </c>
      <c r="M11" s="1923" t="s">
        <v>101</v>
      </c>
      <c r="N11" s="1924" t="s">
        <v>102</v>
      </c>
    </row>
    <row r="12" spans="1:14" s="1786" customFormat="1" ht="19.5" customHeight="1">
      <c r="A12" s="1961" t="s">
        <v>103</v>
      </c>
      <c r="B12" s="1927">
        <v>0</v>
      </c>
      <c r="C12" s="1925">
        <v>0</v>
      </c>
      <c r="D12" s="1925">
        <f>B12+C12</f>
        <v>0</v>
      </c>
      <c r="E12" s="1925">
        <v>0</v>
      </c>
      <c r="F12" s="1925">
        <v>0</v>
      </c>
      <c r="G12" s="1925">
        <f>+E12+F12</f>
        <v>0</v>
      </c>
      <c r="H12" s="1975">
        <f aca="true" t="shared" si="0" ref="H12:I18">B12-E12</f>
        <v>0</v>
      </c>
      <c r="I12" s="1975">
        <f t="shared" si="0"/>
        <v>0</v>
      </c>
      <c r="J12" s="1976">
        <f aca="true" t="shared" si="1" ref="J12:J17">H12+I12</f>
        <v>0</v>
      </c>
      <c r="K12" s="1977"/>
      <c r="L12" s="1977"/>
      <c r="M12" s="1978"/>
      <c r="N12" s="1785"/>
    </row>
    <row r="13" spans="1:14" s="1786" customFormat="1" ht="19.5" customHeight="1">
      <c r="A13" s="1961" t="s">
        <v>104</v>
      </c>
      <c r="B13" s="1927">
        <v>0</v>
      </c>
      <c r="C13" s="1925">
        <v>0</v>
      </c>
      <c r="D13" s="1925">
        <f aca="true" t="shared" si="2" ref="D13:D29">B13+C13</f>
        <v>0</v>
      </c>
      <c r="E13" s="1925">
        <v>0</v>
      </c>
      <c r="F13" s="1925">
        <v>0</v>
      </c>
      <c r="G13" s="1925">
        <f aca="true" t="shared" si="3" ref="G13:G29">E13+F13</f>
        <v>0</v>
      </c>
      <c r="H13" s="1975">
        <v>0</v>
      </c>
      <c r="I13" s="1975">
        <f t="shared" si="0"/>
        <v>0</v>
      </c>
      <c r="J13" s="1976">
        <f t="shared" si="1"/>
        <v>0</v>
      </c>
      <c r="K13" s="1977"/>
      <c r="L13" s="1977"/>
      <c r="M13" s="1979"/>
      <c r="N13" s="1785"/>
    </row>
    <row r="14" spans="1:14" s="1786" customFormat="1" ht="19.5" customHeight="1">
      <c r="A14" s="1961" t="s">
        <v>105</v>
      </c>
      <c r="B14" s="1927">
        <v>0</v>
      </c>
      <c r="C14" s="1925">
        <v>0</v>
      </c>
      <c r="D14" s="1925">
        <f>B14+C14</f>
        <v>0</v>
      </c>
      <c r="E14" s="1925">
        <v>0</v>
      </c>
      <c r="F14" s="1925">
        <v>0</v>
      </c>
      <c r="G14" s="1925">
        <f>+E14+F14</f>
        <v>0</v>
      </c>
      <c r="H14" s="1975">
        <f t="shared" si="0"/>
        <v>0</v>
      </c>
      <c r="I14" s="1975">
        <f t="shared" si="0"/>
        <v>0</v>
      </c>
      <c r="J14" s="1976">
        <f t="shared" si="1"/>
        <v>0</v>
      </c>
      <c r="K14" s="1977"/>
      <c r="L14" s="1977"/>
      <c r="M14" s="1979"/>
      <c r="N14" s="1785"/>
    </row>
    <row r="15" spans="1:14" s="1786" customFormat="1" ht="19.5" customHeight="1">
      <c r="A15" s="1961">
        <v>1.998</v>
      </c>
      <c r="B15" s="1927">
        <v>0</v>
      </c>
      <c r="C15" s="1925">
        <v>0</v>
      </c>
      <c r="D15" s="1925">
        <f>B15+C15</f>
        <v>0</v>
      </c>
      <c r="E15" s="1925">
        <v>0</v>
      </c>
      <c r="F15" s="1925">
        <v>0</v>
      </c>
      <c r="G15" s="1925">
        <f>+E15+F15</f>
        <v>0</v>
      </c>
      <c r="H15" s="1975">
        <f>B15-E15</f>
        <v>0</v>
      </c>
      <c r="I15" s="1975">
        <f>C15-F15</f>
        <v>0</v>
      </c>
      <c r="J15" s="1976">
        <f>H15+I15</f>
        <v>0</v>
      </c>
      <c r="K15" s="1977"/>
      <c r="L15" s="1977"/>
      <c r="M15" s="1978"/>
      <c r="N15" s="1785"/>
    </row>
    <row r="16" spans="1:14" s="1786" customFormat="1" ht="19.5" customHeight="1">
      <c r="A16" s="1961">
        <v>1.999</v>
      </c>
      <c r="B16" s="1927">
        <v>0</v>
      </c>
      <c r="C16" s="1925">
        <v>579000</v>
      </c>
      <c r="D16" s="1925">
        <f>B16+C16</f>
        <v>579000</v>
      </c>
      <c r="E16" s="1925">
        <v>0</v>
      </c>
      <c r="F16" s="1925">
        <v>563038</v>
      </c>
      <c r="G16" s="1925">
        <f>+E16+F16</f>
        <v>563038</v>
      </c>
      <c r="H16" s="1975">
        <f t="shared" si="0"/>
        <v>0</v>
      </c>
      <c r="I16" s="1975">
        <f t="shared" si="0"/>
        <v>15962</v>
      </c>
      <c r="J16" s="1976">
        <f>H16+I16</f>
        <v>15962</v>
      </c>
      <c r="K16" s="1977"/>
      <c r="L16" s="1977"/>
      <c r="M16" s="1979" t="s">
        <v>301</v>
      </c>
      <c r="N16" s="1785">
        <v>38929</v>
      </c>
    </row>
    <row r="17" spans="1:14" ht="19.5" customHeight="1">
      <c r="A17" s="1962" t="s">
        <v>106</v>
      </c>
      <c r="B17" s="1927">
        <v>0</v>
      </c>
      <c r="C17" s="1925">
        <v>993000</v>
      </c>
      <c r="D17" s="1925">
        <f t="shared" si="2"/>
        <v>993000</v>
      </c>
      <c r="E17" s="1925">
        <v>0</v>
      </c>
      <c r="F17" s="1925">
        <v>965210</v>
      </c>
      <c r="G17" s="1925">
        <f t="shared" si="3"/>
        <v>965210</v>
      </c>
      <c r="H17" s="1975">
        <f t="shared" si="0"/>
        <v>0</v>
      </c>
      <c r="I17" s="1975">
        <f t="shared" si="0"/>
        <v>27790</v>
      </c>
      <c r="J17" s="1976">
        <f t="shared" si="1"/>
        <v>27790</v>
      </c>
      <c r="K17" s="1977"/>
      <c r="L17" s="1977"/>
      <c r="M17" s="1979" t="s">
        <v>302</v>
      </c>
      <c r="N17" s="1785">
        <v>38929</v>
      </c>
    </row>
    <row r="18" spans="1:14" ht="19.5" customHeight="1">
      <c r="A18" s="1962" t="s">
        <v>107</v>
      </c>
      <c r="B18" s="1927">
        <v>0</v>
      </c>
      <c r="C18" s="1925">
        <v>1180000</v>
      </c>
      <c r="D18" s="1925">
        <f t="shared" si="2"/>
        <v>1180000</v>
      </c>
      <c r="E18" s="1925">
        <v>0</v>
      </c>
      <c r="F18" s="1925">
        <v>965220</v>
      </c>
      <c r="G18" s="1925">
        <f t="shared" si="3"/>
        <v>965220</v>
      </c>
      <c r="H18" s="1975">
        <f t="shared" si="0"/>
        <v>0</v>
      </c>
      <c r="I18" s="1975">
        <f t="shared" si="0"/>
        <v>214780</v>
      </c>
      <c r="J18" s="1976">
        <f>H18+I18</f>
        <v>214780</v>
      </c>
      <c r="K18" s="1977"/>
      <c r="L18" s="1977"/>
      <c r="M18" s="1979" t="s">
        <v>303</v>
      </c>
      <c r="N18" s="1797">
        <v>38929</v>
      </c>
    </row>
    <row r="19" spans="1:14" ht="19.5" customHeight="1">
      <c r="A19" s="1963" t="s">
        <v>108</v>
      </c>
      <c r="B19" s="1936">
        <f>SUM(B12:B18)</f>
        <v>0</v>
      </c>
      <c r="C19" s="1935">
        <f aca="true" t="shared" si="4" ref="C19:J19">SUM(C12:C18)</f>
        <v>2752000</v>
      </c>
      <c r="D19" s="1935">
        <f t="shared" si="4"/>
        <v>2752000</v>
      </c>
      <c r="E19" s="1935">
        <f t="shared" si="4"/>
        <v>0</v>
      </c>
      <c r="F19" s="1935">
        <f t="shared" si="4"/>
        <v>2493468</v>
      </c>
      <c r="G19" s="1935">
        <f t="shared" si="4"/>
        <v>2493468</v>
      </c>
      <c r="H19" s="1935">
        <f t="shared" si="4"/>
        <v>0</v>
      </c>
      <c r="I19" s="1935">
        <f t="shared" si="4"/>
        <v>258532</v>
      </c>
      <c r="J19" s="1980">
        <f t="shared" si="4"/>
        <v>258532</v>
      </c>
      <c r="K19" s="1935">
        <f>SUM(K12:K18)</f>
        <v>0</v>
      </c>
      <c r="L19" s="1935">
        <f>SUM(L12:L18)</f>
        <v>0</v>
      </c>
      <c r="M19" s="1979"/>
      <c r="N19" s="1797"/>
    </row>
    <row r="20" spans="1:14" ht="19.5" customHeight="1">
      <c r="A20" s="1962" t="s">
        <v>109</v>
      </c>
      <c r="B20" s="1927">
        <v>0</v>
      </c>
      <c r="C20" s="1925">
        <v>1373000</v>
      </c>
      <c r="D20" s="1925">
        <f t="shared" si="2"/>
        <v>1373000</v>
      </c>
      <c r="E20" s="1925">
        <v>0</v>
      </c>
      <c r="F20" s="1925">
        <v>1341701</v>
      </c>
      <c r="G20" s="1925">
        <f t="shared" si="3"/>
        <v>1341701</v>
      </c>
      <c r="H20" s="1975">
        <f aca="true" t="shared" si="5" ref="H20:I29">B20-E20</f>
        <v>0</v>
      </c>
      <c r="I20" s="1975">
        <f t="shared" si="5"/>
        <v>31299</v>
      </c>
      <c r="J20" s="1976">
        <f aca="true" t="shared" si="6" ref="J20:J29">H20+I20</f>
        <v>31299</v>
      </c>
      <c r="K20" s="1977"/>
      <c r="L20" s="1977"/>
      <c r="M20" s="1979" t="s">
        <v>304</v>
      </c>
      <c r="N20" s="1797">
        <v>38929</v>
      </c>
    </row>
    <row r="21" spans="1:14" ht="28.5" customHeight="1">
      <c r="A21" s="1962" t="s">
        <v>110</v>
      </c>
      <c r="B21" s="1927">
        <v>0</v>
      </c>
      <c r="C21" s="1925">
        <v>1405000</v>
      </c>
      <c r="D21" s="1925">
        <f t="shared" si="2"/>
        <v>1405000</v>
      </c>
      <c r="E21" s="1925">
        <v>0</v>
      </c>
      <c r="F21" s="1925">
        <v>1315426</v>
      </c>
      <c r="G21" s="1925">
        <f t="shared" si="3"/>
        <v>1315426</v>
      </c>
      <c r="H21" s="1976">
        <f t="shared" si="5"/>
        <v>0</v>
      </c>
      <c r="I21" s="1975">
        <f t="shared" si="5"/>
        <v>89574</v>
      </c>
      <c r="J21" s="1976">
        <f t="shared" si="6"/>
        <v>89574</v>
      </c>
      <c r="K21" s="1977"/>
      <c r="L21" s="1977"/>
      <c r="M21" s="1979" t="s">
        <v>578</v>
      </c>
      <c r="N21" s="1797" t="s">
        <v>579</v>
      </c>
    </row>
    <row r="22" spans="1:14" ht="19.5" customHeight="1">
      <c r="A22" s="1964">
        <v>2004</v>
      </c>
      <c r="B22" s="1927">
        <v>0</v>
      </c>
      <c r="C22" s="1925">
        <v>1544000</v>
      </c>
      <c r="D22" s="1925">
        <f>B22+C22</f>
        <v>1544000</v>
      </c>
      <c r="E22" s="1925">
        <v>0</v>
      </c>
      <c r="F22" s="1925">
        <v>1544364</v>
      </c>
      <c r="G22" s="1925">
        <f>E22+F22</f>
        <v>1544364</v>
      </c>
      <c r="H22" s="1976">
        <f>B22-E22</f>
        <v>0</v>
      </c>
      <c r="I22" s="1975">
        <f>C22-F22</f>
        <v>-364</v>
      </c>
      <c r="J22" s="1976">
        <f t="shared" si="6"/>
        <v>-364</v>
      </c>
      <c r="K22" s="1977">
        <v>356470</v>
      </c>
      <c r="L22" s="1977"/>
      <c r="M22" s="1979" t="s">
        <v>305</v>
      </c>
      <c r="N22" s="1797">
        <v>38929</v>
      </c>
    </row>
    <row r="23" spans="1:14" ht="27.75" customHeight="1">
      <c r="A23" s="1964" t="s">
        <v>141</v>
      </c>
      <c r="B23" s="1927">
        <v>6426000</v>
      </c>
      <c r="C23" s="1925">
        <v>381000</v>
      </c>
      <c r="D23" s="1925">
        <f t="shared" si="2"/>
        <v>6807000</v>
      </c>
      <c r="E23" s="1925">
        <v>3737211</v>
      </c>
      <c r="F23" s="1925">
        <v>760041</v>
      </c>
      <c r="G23" s="1925">
        <f t="shared" si="3"/>
        <v>4497252</v>
      </c>
      <c r="H23" s="1976">
        <f t="shared" si="5"/>
        <v>2688789</v>
      </c>
      <c r="I23" s="1975">
        <f t="shared" si="5"/>
        <v>-379041</v>
      </c>
      <c r="J23" s="1976">
        <f t="shared" si="6"/>
        <v>2309748</v>
      </c>
      <c r="K23" s="1977"/>
      <c r="L23" s="1977">
        <v>833859</v>
      </c>
      <c r="M23" s="1979" t="s">
        <v>580</v>
      </c>
      <c r="N23" s="1797">
        <v>39091</v>
      </c>
    </row>
    <row r="24" spans="1:14" ht="22.5" customHeight="1" thickBot="1">
      <c r="A24" s="1964">
        <v>2006</v>
      </c>
      <c r="B24" s="1927">
        <v>4549000</v>
      </c>
      <c r="C24" s="1925">
        <v>1675000</v>
      </c>
      <c r="D24" s="1925">
        <f t="shared" si="2"/>
        <v>6224000</v>
      </c>
      <c r="E24" s="1925">
        <v>4062655</v>
      </c>
      <c r="F24" s="1925">
        <v>1674588</v>
      </c>
      <c r="G24" s="1925">
        <f t="shared" si="3"/>
        <v>5737243</v>
      </c>
      <c r="H24" s="1976">
        <f t="shared" si="5"/>
        <v>486345</v>
      </c>
      <c r="I24" s="1975">
        <f t="shared" si="5"/>
        <v>412</v>
      </c>
      <c r="J24" s="1975">
        <f t="shared" si="6"/>
        <v>486757</v>
      </c>
      <c r="K24" s="1976"/>
      <c r="L24" s="1977"/>
      <c r="M24" s="2214" t="s">
        <v>367</v>
      </c>
      <c r="N24" s="2215"/>
    </row>
    <row r="25" spans="1:14" ht="21" customHeight="1" thickBot="1">
      <c r="A25" s="1964">
        <v>2007</v>
      </c>
      <c r="B25" s="1927">
        <v>13118334</v>
      </c>
      <c r="C25" s="1925">
        <v>651764</v>
      </c>
      <c r="D25" s="1925">
        <f t="shared" si="2"/>
        <v>13770098</v>
      </c>
      <c r="E25" s="1925">
        <v>1320582</v>
      </c>
      <c r="F25" s="1925">
        <v>466701</v>
      </c>
      <c r="G25" s="1925">
        <f t="shared" si="3"/>
        <v>1787283</v>
      </c>
      <c r="H25" s="1976">
        <f t="shared" si="5"/>
        <v>11797752</v>
      </c>
      <c r="I25" s="1976">
        <f t="shared" si="5"/>
        <v>185063</v>
      </c>
      <c r="J25" s="1975">
        <f t="shared" si="6"/>
        <v>11982815</v>
      </c>
      <c r="K25" s="1976"/>
      <c r="L25" s="1977"/>
      <c r="M25" s="2214" t="s">
        <v>367</v>
      </c>
      <c r="N25" s="2215"/>
    </row>
    <row r="26" spans="1:14" s="1876" customFormat="1" ht="34.5" customHeight="1" thickBot="1">
      <c r="A26" s="1965" t="s">
        <v>42</v>
      </c>
      <c r="B26" s="1997">
        <f>SUM(B20:B25)</f>
        <v>24093334</v>
      </c>
      <c r="C26" s="1997">
        <f aca="true" t="shared" si="7" ref="C26:J26">SUM(C20:C25)</f>
        <v>7029764</v>
      </c>
      <c r="D26" s="1997">
        <f t="shared" si="7"/>
        <v>31123098</v>
      </c>
      <c r="E26" s="1997">
        <f t="shared" si="7"/>
        <v>9120448</v>
      </c>
      <c r="F26" s="1997">
        <f t="shared" si="7"/>
        <v>7102821</v>
      </c>
      <c r="G26" s="1997">
        <f t="shared" si="7"/>
        <v>16223269</v>
      </c>
      <c r="H26" s="1997">
        <f t="shared" si="7"/>
        <v>14972886</v>
      </c>
      <c r="I26" s="1997">
        <f t="shared" si="7"/>
        <v>-73057</v>
      </c>
      <c r="J26" s="1997">
        <f t="shared" si="7"/>
        <v>14899829</v>
      </c>
      <c r="K26" s="1981">
        <f>SUM(K20:K25)</f>
        <v>356470</v>
      </c>
      <c r="L26" s="1981">
        <f>SUM(L20:L25)</f>
        <v>833859</v>
      </c>
      <c r="M26" s="1982"/>
      <c r="N26" s="1966"/>
    </row>
    <row r="27" spans="1:14" ht="19.5" customHeight="1" thickBot="1">
      <c r="A27" s="1964">
        <v>2008</v>
      </c>
      <c r="B27" s="1927">
        <v>11647787</v>
      </c>
      <c r="C27" s="1925">
        <v>1705370</v>
      </c>
      <c r="D27" s="1925">
        <f t="shared" si="2"/>
        <v>13353157</v>
      </c>
      <c r="E27" s="1925">
        <v>8720070</v>
      </c>
      <c r="F27" s="1925">
        <v>1518738</v>
      </c>
      <c r="G27" s="1925">
        <f t="shared" si="3"/>
        <v>10238808</v>
      </c>
      <c r="H27" s="1976">
        <f t="shared" si="5"/>
        <v>2927717</v>
      </c>
      <c r="I27" s="1976">
        <f t="shared" si="5"/>
        <v>186632</v>
      </c>
      <c r="J27" s="1975">
        <f t="shared" si="6"/>
        <v>3114349</v>
      </c>
      <c r="K27" s="1976"/>
      <c r="L27" s="1977"/>
      <c r="M27" s="2214" t="s">
        <v>367</v>
      </c>
      <c r="N27" s="2215"/>
    </row>
    <row r="28" spans="1:14" ht="27.75" customHeight="1" thickBot="1">
      <c r="A28" s="1964">
        <v>2009</v>
      </c>
      <c r="B28" s="1927">
        <v>12053657</v>
      </c>
      <c r="C28" s="1925">
        <v>0</v>
      </c>
      <c r="D28" s="1925">
        <f t="shared" si="2"/>
        <v>12053657</v>
      </c>
      <c r="E28" s="1925">
        <v>8320941</v>
      </c>
      <c r="F28" s="1925">
        <v>0</v>
      </c>
      <c r="G28" s="1925">
        <f t="shared" si="3"/>
        <v>8320941</v>
      </c>
      <c r="H28" s="1976">
        <f t="shared" si="5"/>
        <v>3732716</v>
      </c>
      <c r="I28" s="1976">
        <f t="shared" si="5"/>
        <v>0</v>
      </c>
      <c r="J28" s="1975">
        <f t="shared" si="6"/>
        <v>3732716</v>
      </c>
      <c r="K28" s="1976"/>
      <c r="L28" s="1977"/>
      <c r="M28" s="2214" t="s">
        <v>367</v>
      </c>
      <c r="N28" s="2215"/>
    </row>
    <row r="29" spans="1:14" ht="18" customHeight="1">
      <c r="A29" s="1964">
        <v>2010</v>
      </c>
      <c r="B29" s="1983">
        <v>7699447</v>
      </c>
      <c r="C29" s="1984">
        <v>0</v>
      </c>
      <c r="D29" s="1984">
        <f t="shared" si="2"/>
        <v>7699447</v>
      </c>
      <c r="E29" s="1984">
        <v>9341647</v>
      </c>
      <c r="F29" s="1984">
        <v>0</v>
      </c>
      <c r="G29" s="1984">
        <f t="shared" si="3"/>
        <v>9341647</v>
      </c>
      <c r="H29" s="1985">
        <f t="shared" si="5"/>
        <v>-1642200</v>
      </c>
      <c r="I29" s="1985">
        <f t="shared" si="5"/>
        <v>0</v>
      </c>
      <c r="J29" s="1986">
        <f t="shared" si="6"/>
        <v>-1642200</v>
      </c>
      <c r="K29" s="1985"/>
      <c r="L29" s="1987"/>
      <c r="M29" s="2216" t="s">
        <v>367</v>
      </c>
      <c r="N29" s="2217"/>
    </row>
    <row r="30" spans="1:14" ht="18" customHeight="1" thickBot="1">
      <c r="A30" s="1999" t="s">
        <v>976</v>
      </c>
      <c r="B30" s="1998">
        <f>SUM(B27:B29)</f>
        <v>31400891</v>
      </c>
      <c r="C30" s="1998">
        <f aca="true" t="shared" si="8" ref="C30:J30">SUM(C27:C29)</f>
        <v>1705370</v>
      </c>
      <c r="D30" s="1998">
        <f t="shared" si="8"/>
        <v>33106261</v>
      </c>
      <c r="E30" s="1998">
        <f t="shared" si="8"/>
        <v>26382658</v>
      </c>
      <c r="F30" s="1998">
        <f t="shared" si="8"/>
        <v>1518738</v>
      </c>
      <c r="G30" s="1998">
        <f t="shared" si="8"/>
        <v>27901396</v>
      </c>
      <c r="H30" s="1998">
        <f t="shared" si="8"/>
        <v>5018233</v>
      </c>
      <c r="I30" s="1998">
        <f t="shared" si="8"/>
        <v>186632</v>
      </c>
      <c r="J30" s="1998">
        <f t="shared" si="8"/>
        <v>5204865</v>
      </c>
      <c r="K30" s="1988"/>
      <c r="L30" s="1989"/>
      <c r="M30" s="1589"/>
      <c r="N30" s="1562"/>
    </row>
    <row r="31" spans="1:14" s="1876" customFormat="1" ht="20.25" customHeight="1" thickBot="1">
      <c r="A31" s="1967" t="s">
        <v>100</v>
      </c>
      <c r="B31" s="1990">
        <f>+B26+B30</f>
        <v>55494225</v>
      </c>
      <c r="C31" s="1990">
        <f aca="true" t="shared" si="9" ref="C31:J31">+C26+C30</f>
        <v>8735134</v>
      </c>
      <c r="D31" s="1990">
        <f t="shared" si="9"/>
        <v>64229359</v>
      </c>
      <c r="E31" s="1990">
        <f t="shared" si="9"/>
        <v>35503106</v>
      </c>
      <c r="F31" s="1990">
        <f t="shared" si="9"/>
        <v>8621559</v>
      </c>
      <c r="G31" s="1990">
        <f t="shared" si="9"/>
        <v>44124665</v>
      </c>
      <c r="H31" s="1990">
        <f t="shared" si="9"/>
        <v>19991119</v>
      </c>
      <c r="I31" s="1990">
        <f t="shared" si="9"/>
        <v>113575</v>
      </c>
      <c r="J31" s="1990">
        <f t="shared" si="9"/>
        <v>20104694</v>
      </c>
      <c r="K31" s="1990">
        <f>+K26+K30</f>
        <v>356470</v>
      </c>
      <c r="L31" s="1990">
        <f>+L26+L30</f>
        <v>833859</v>
      </c>
      <c r="M31" s="1990"/>
      <c r="N31" s="1940"/>
    </row>
    <row r="32" spans="1:14" ht="12.75">
      <c r="A32" s="1968"/>
      <c r="B32" s="1856"/>
      <c r="C32" s="1856"/>
      <c r="D32" s="1856"/>
      <c r="E32" s="1856"/>
      <c r="F32" s="1856"/>
      <c r="G32" s="1856"/>
      <c r="H32" s="1856"/>
      <c r="I32" s="1856"/>
      <c r="J32" s="1992"/>
      <c r="K32" s="1856"/>
      <c r="L32" s="1856"/>
      <c r="M32" s="1856"/>
      <c r="N32" s="1856"/>
    </row>
    <row r="33" spans="1:14" ht="12.75">
      <c r="A33" s="1968"/>
      <c r="B33" s="1856"/>
      <c r="C33" s="1856"/>
      <c r="D33" s="1856"/>
      <c r="E33" s="1955"/>
      <c r="F33" s="1856"/>
      <c r="G33" s="1856"/>
      <c r="H33" s="1856"/>
      <c r="I33" s="1856"/>
      <c r="J33" s="1992"/>
      <c r="K33" s="1856"/>
      <c r="L33" s="1856"/>
      <c r="M33" s="1856"/>
      <c r="N33" s="1856"/>
    </row>
    <row r="34" spans="1:14" ht="12.75">
      <c r="A34" s="1968"/>
      <c r="B34" s="1856" t="s">
        <v>77</v>
      </c>
      <c r="C34" s="1856"/>
      <c r="D34" s="1856"/>
      <c r="E34" s="1856"/>
      <c r="F34" s="1856"/>
      <c r="G34" s="1856"/>
      <c r="H34" s="1856"/>
      <c r="I34" s="1856"/>
      <c r="J34" s="1992"/>
      <c r="K34" s="1856"/>
      <c r="L34" s="1856"/>
      <c r="M34" s="1856"/>
      <c r="N34" s="1856"/>
    </row>
    <row r="35" spans="1:14" ht="12.75">
      <c r="A35" s="1968"/>
      <c r="B35" s="1861" t="s">
        <v>546</v>
      </c>
      <c r="C35" s="1861"/>
      <c r="D35" s="1861"/>
      <c r="E35" s="1861"/>
      <c r="F35" s="1856"/>
      <c r="G35" s="1856"/>
      <c r="H35" s="1856"/>
      <c r="I35" s="1856"/>
      <c r="J35" s="1992"/>
      <c r="K35" s="1856"/>
      <c r="L35" s="1856"/>
      <c r="M35" s="1856"/>
      <c r="N35" s="1856"/>
    </row>
    <row r="36" spans="1:14" ht="12.75">
      <c r="A36" s="1968"/>
      <c r="C36" s="1856"/>
      <c r="D36" s="1856"/>
      <c r="E36" s="1856"/>
      <c r="F36" s="1856"/>
      <c r="G36" s="1856"/>
      <c r="H36" s="1856"/>
      <c r="I36" s="1856"/>
      <c r="J36" s="1992"/>
      <c r="K36" s="1856"/>
      <c r="L36" s="1856"/>
      <c r="M36" s="1856"/>
      <c r="N36" s="1856"/>
    </row>
    <row r="37" spans="2:11" ht="12.75">
      <c r="B37" s="1754"/>
      <c r="C37" s="1947"/>
      <c r="D37" s="1947"/>
      <c r="E37" s="1856"/>
      <c r="F37" s="1856"/>
      <c r="G37" s="1856"/>
      <c r="H37" s="1993"/>
      <c r="I37" s="1993" t="s">
        <v>112</v>
      </c>
      <c r="J37" s="1994"/>
      <c r="K37" s="1856"/>
    </row>
    <row r="38" spans="2:12" ht="12.75">
      <c r="B38" s="1754" t="s">
        <v>111</v>
      </c>
      <c r="C38" s="1947" t="s">
        <v>547</v>
      </c>
      <c r="D38" s="1947"/>
      <c r="E38" s="1856"/>
      <c r="F38" s="1856"/>
      <c r="G38" s="1856"/>
      <c r="H38" s="1856"/>
      <c r="I38" s="1856"/>
      <c r="J38" s="1856"/>
      <c r="K38" s="1856"/>
      <c r="L38" s="1955"/>
    </row>
    <row r="39" spans="2:14" ht="12.75">
      <c r="B39" s="1748" t="s">
        <v>76</v>
      </c>
      <c r="C39" s="1856"/>
      <c r="D39" s="1856"/>
      <c r="E39" s="1856"/>
      <c r="F39" s="1856"/>
      <c r="G39" s="1856"/>
      <c r="H39" s="1856"/>
      <c r="I39" s="1856"/>
      <c r="J39" s="1994" t="s">
        <v>919</v>
      </c>
      <c r="K39" s="1856"/>
      <c r="N39" s="1856"/>
    </row>
    <row r="40" spans="2:12" ht="12.75">
      <c r="B40" s="1748" t="s">
        <v>41</v>
      </c>
      <c r="C40" s="1856"/>
      <c r="D40" s="1856"/>
      <c r="E40" s="1856"/>
      <c r="F40" s="1856"/>
      <c r="G40" s="1856"/>
      <c r="J40" s="1856" t="s">
        <v>43</v>
      </c>
      <c r="K40" s="1856"/>
      <c r="L40" s="1955"/>
    </row>
    <row r="41" spans="10:13" ht="12.75">
      <c r="J41" s="1856"/>
      <c r="K41" s="1856"/>
      <c r="L41" s="1955"/>
      <c r="M41" s="1856"/>
    </row>
    <row r="42" spans="2:14" ht="12.75">
      <c r="B42" s="1950"/>
      <c r="C42" s="1909"/>
      <c r="D42" s="1909"/>
      <c r="E42" s="1950"/>
      <c r="F42" s="1756"/>
      <c r="G42" s="1950"/>
      <c r="H42" s="1950"/>
      <c r="I42" s="1950"/>
      <c r="J42" s="1969"/>
      <c r="K42" s="1950"/>
      <c r="L42" s="1950"/>
      <c r="M42" s="1950"/>
      <c r="N42" s="1950"/>
    </row>
    <row r="43" ht="12.75">
      <c r="E43" s="1748"/>
    </row>
    <row r="44" ht="12.75">
      <c r="E44" s="1748"/>
    </row>
  </sheetData>
  <sheetProtection/>
  <mergeCells count="7">
    <mergeCell ref="A10:A11"/>
    <mergeCell ref="M24:N24"/>
    <mergeCell ref="M28:N28"/>
    <mergeCell ref="M29:N29"/>
    <mergeCell ref="M25:N25"/>
    <mergeCell ref="M27:N27"/>
    <mergeCell ref="K10:L10"/>
  </mergeCells>
  <printOptions horizontalCentered="1" verticalCentered="1"/>
  <pageMargins left="0.35" right="0.49" top="0.45" bottom="0.984251968503937" header="0" footer="0"/>
  <pageSetup horizontalDpi="600" verticalDpi="600" orientation="landscape" paperSize="1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esalazar</cp:lastModifiedBy>
  <cp:lastPrinted>2012-09-24T20:14:01Z</cp:lastPrinted>
  <dcterms:created xsi:type="dcterms:W3CDTF">2005-09-25T18:04:20Z</dcterms:created>
  <dcterms:modified xsi:type="dcterms:W3CDTF">2013-03-20T20:56:24Z</dcterms:modified>
  <cp:category/>
  <cp:version/>
  <cp:contentType/>
  <cp:contentStatus/>
</cp:coreProperties>
</file>