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500" windowHeight="7760" activeTab="0"/>
  </bookViews>
  <sheets>
    <sheet name="VIABILIZADOS Y EN PROCESO SGR" sheetId="1" r:id="rId1"/>
    <sheet name="consolidado SGR" sheetId="2" r:id="rId2"/>
    <sheet name="TOTAL PY VIABILIZADOS Y EN EJEC" sheetId="3" r:id="rId3"/>
  </sheets>
  <definedNames/>
  <calcPr fullCalcOnLoad="1"/>
</workbook>
</file>

<file path=xl/comments2.xml><?xml version="1.0" encoding="utf-8"?>
<comments xmlns="http://schemas.openxmlformats.org/spreadsheetml/2006/main">
  <authors>
    <author>Alvaro Alvarez Eraso</author>
  </authors>
  <commentList>
    <comment ref="G36" authorId="0">
      <text>
        <r>
          <rPr>
            <b/>
            <sz val="9"/>
            <rFont val="Tahoma"/>
            <family val="2"/>
          </rPr>
          <t>IDSN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<sst xmlns="http://schemas.openxmlformats.org/spreadsheetml/2006/main" count="557" uniqueCount="290">
  <si>
    <t>Nombre de Proyecto</t>
  </si>
  <si>
    <t>Principales actividaes y/o estrategias</t>
  </si>
  <si>
    <t>Municipio</t>
  </si>
  <si>
    <t>Valor Proyecto</t>
  </si>
  <si>
    <t>Secretaria Sectorial</t>
  </si>
  <si>
    <t xml:space="preserve">Total </t>
  </si>
  <si>
    <t>Instituto Departamental de Salud de Nariño</t>
  </si>
  <si>
    <t>Fortalecimiento de la red de servicios de salud de la subregión Centro</t>
  </si>
  <si>
    <t>Construcción y dotación de la Unidad de Cuidados Intensivos</t>
  </si>
  <si>
    <t xml:space="preserve"> Terminación Centro de Salud SALUDYA de Yacuanquer</t>
  </si>
  <si>
    <t xml:space="preserve">Construccion hospital 1D Pasto.. </t>
  </si>
  <si>
    <t>Ampliacion y adecuacion  de los servicios de urgencias, obstetricia y consulta externa del Centro de Salud Hermes Andrade Mejia ESE Tangua</t>
  </si>
  <si>
    <t>Fortalecimiento de la prestacion de servicios en la subregion de Juananbu</t>
  </si>
  <si>
    <t>Dotación y ampliación del area de urgencias Hospital Eduardo Santos, municipio La Unión.</t>
  </si>
  <si>
    <t>Fortalecimiento de la red de servicios de salud de la subregión Exprovincia de Obando.</t>
  </si>
  <si>
    <t>Recursos propios</t>
  </si>
  <si>
    <t xml:space="preserve">Construcción centro Hospital de la CRUZ </t>
  </si>
  <si>
    <t>Construcción y dotación CH Tipo 6</t>
  </si>
  <si>
    <t>Construcción y Remodelación area de Urgencias FASE  II Y III y  Dotación</t>
  </si>
  <si>
    <t xml:space="preserve">Construcción  MTS=3.253.805..613 Dotación=  </t>
  </si>
  <si>
    <t>Fortalecimiento de la infraestructura Hospitalaria y dotaciòn de las IPS pùblica de baja complejidad de la subregiòn Juanambu</t>
  </si>
  <si>
    <t>Construcciòn àrea de urgencias ESE Centro de Salud San Lorenzo</t>
  </si>
  <si>
    <t>Construcciòn àrea de urgencias y àrea de servicios generales ESE Virgen de Lourdes-Buesaco</t>
  </si>
  <si>
    <t>Dotación equipos biomèdicos para ESE Centro de Salud San Miguel Arboleda</t>
  </si>
  <si>
    <t>Dotaciòn vehiculo para transporte equipo extramural para ESE Centro Salud San Miguel Arboleda</t>
  </si>
  <si>
    <t>Dotaciòn Unidad Mòvil mèdico-odontològica para ESE Centro de  Salud San Pedro de Cartago</t>
  </si>
  <si>
    <t>Construcciòn y adecuaciòn del àrea de hospitaciòn de la ESE Hospital de Samaniego</t>
  </si>
  <si>
    <t>Dotaciòn de equipos para la ESE Hospital de Samaniego</t>
  </si>
  <si>
    <t xml:space="preserve">Adquisiciòn de unidades mòviles y dotaciòn de equipos mèdicos para el Centro de Salud Guachavez ESE, IPS indigena Minga Salud </t>
  </si>
  <si>
    <t>Reposiciòn de ambulancia y dotaciòn de equipos mèdicos para la ESE de Providencia</t>
  </si>
  <si>
    <t>Fortalecimiento de la capacidad instalada y resolutiva de los servicios de salud de la subregiòn de ABADES</t>
  </si>
  <si>
    <t>SUBTOTAL SUBREGION ABADES</t>
  </si>
  <si>
    <t>SUBTOTAL SUBREGION JUANAMBU</t>
  </si>
  <si>
    <t>SUBREGION CENTRO</t>
  </si>
  <si>
    <t xml:space="preserve">Construcción 3400 MTS2= 5.738.454.742 Dotación=  </t>
  </si>
  <si>
    <t>CONSTRUCCION 723,25 MTS2 = 1.439.498.000 Y 735.354.820 EN EQUIPOS</t>
  </si>
  <si>
    <t>CONSTRUCCION 4391 MTS2 Y  EN EQUIPOS</t>
  </si>
  <si>
    <t>Construcción:  1062 MTS2 =1.018.848.568</t>
  </si>
  <si>
    <t xml:space="preserve">Construcción 1075  MTS2=376.000.000=  </t>
  </si>
  <si>
    <t xml:space="preserve">Construcción 295 MTS2=  Dotación=  </t>
  </si>
  <si>
    <t>Construcción:  405.11 MTS2 =1.044.350.73</t>
  </si>
  <si>
    <t>Construcción:  216.1 MTS2 =1.174.634.61</t>
  </si>
  <si>
    <t>Construcción:  1.185 MTS2 =473805</t>
  </si>
  <si>
    <t>Fortalecimiento de la infraestructura Hospitalaria y dotaciòn de equipos  para la red de servicios de salud de la subregiòn Exprovincia de Obando</t>
  </si>
  <si>
    <t>Remodelaciòn Centro de Salud de Contadero</t>
  </si>
  <si>
    <t>Adquisiciòn de equipos y compra de ambulancia para el Centro de Salud de Funes</t>
  </si>
  <si>
    <t>SUBTOTAL SUBREGION EXPROVINCIA DE OBANDO</t>
  </si>
  <si>
    <t>Construcción:  725 MTS2 =280.840</t>
  </si>
  <si>
    <t>Adecuaciones locativas primer piso ESE San Juan Bosco de La LLanada</t>
  </si>
  <si>
    <t>Remodelaciòn f`ìsico funcional  de la ESE Centro de Salud de Los Andes</t>
  </si>
  <si>
    <t>Adquisiciòn de una unidad extramural para la ESE Centro de Salud de El Tambo</t>
  </si>
  <si>
    <t>Construcción:  1.245 MTS2 =432.150</t>
  </si>
  <si>
    <t>Construcción:  1.346 MTS2 =432.150</t>
  </si>
  <si>
    <t>Departamento</t>
  </si>
  <si>
    <t>SUBTOTAL SUBREGION GUAMBUYACO</t>
  </si>
  <si>
    <t>Fortalecimiento de la capacidad instalada y resolutiva de la red de servicios de salud de la subregiòn Guambuyaco</t>
  </si>
  <si>
    <t>PROYECTOS REGALÍAS DEPARTAMENTO DE NARIÑO  APROBADOS 2012- 2013</t>
  </si>
  <si>
    <t>Fortalecimiento de la capacidad instalada de la red de prestaciòn de servicios de la subregiòn de Occidente</t>
  </si>
  <si>
    <t>Construcciòn Puesto de Salud El Hatillo del municipio de Consacà</t>
  </si>
  <si>
    <t>Construcción:  112,40 MTS2 = 1018722,48</t>
  </si>
  <si>
    <t>Construcciòn Puesto de Salud El Tambillo del municipio de Linares</t>
  </si>
  <si>
    <t>Construcción:  142,55 MTS2 = 797.939,40</t>
  </si>
  <si>
    <t>SUBTOTAL SUBREGION OCCIDENTE</t>
  </si>
  <si>
    <t xml:space="preserve">Fortalecimiento de la capacidad instalada y resolutiva de la red de servicios de salud de la IPS Indigena UNIPA </t>
  </si>
  <si>
    <t>Construcciòn Centro de Salud  UNIPA Llorente - Tumaco</t>
  </si>
  <si>
    <t>Construcciòn Centro de Salud  UNIPA Buenavista - Barbacoas</t>
  </si>
  <si>
    <t>SUBTOTAL SUBREGION PACIFICO SUR</t>
  </si>
  <si>
    <t>Construcciòn y dotaciòn del Hospital Regional  El Remolino Etapa I. Municipio de Taminango. Subregiòn de la Cordillera</t>
  </si>
  <si>
    <t>Costo directo de construcciòn de Hospital El Remolino</t>
  </si>
  <si>
    <t>Construcción:  2.988,6 MTS2 = 1.307.412,39</t>
  </si>
  <si>
    <t>AUI</t>
  </si>
  <si>
    <t>Interventoria</t>
  </si>
  <si>
    <t>SUBTOTAL</t>
  </si>
  <si>
    <t>Dotaciòn de equipos biomèdicos</t>
  </si>
  <si>
    <t>Interventoria de equipos biomèdicos</t>
  </si>
  <si>
    <t>SUBTOTAL SUBREGION DE LA CORDILLERA</t>
  </si>
  <si>
    <t>Construcciòn y remodelaciòn del àrea de urgencias fase II y fase III de la ESE  Hospital Clarita de Santos. Subregión Occidente SANDONA</t>
  </si>
  <si>
    <t>Dotaciòn equipo biomèdicos para ESE Centro de  Salud San Pedro de Cartago</t>
  </si>
  <si>
    <t>Hospital Sagrado Corazón</t>
  </si>
  <si>
    <t>El Charco</t>
  </si>
  <si>
    <t>Hay contrato, interventoría y obra, se encuentra en proceso de actualización de diseños por nueva norma de habilitación</t>
  </si>
  <si>
    <t>Hospital San Antonio</t>
  </si>
  <si>
    <t>Barbacoas</t>
  </si>
  <si>
    <t>Hospital Divino Niño</t>
  </si>
  <si>
    <t>Tumaco</t>
  </si>
  <si>
    <t>Hospital San Pablo de Ricaurte</t>
  </si>
  <si>
    <t>Ricaurte</t>
  </si>
  <si>
    <t>Centro de Salud San Isidro</t>
  </si>
  <si>
    <t>El Peñol</t>
  </si>
  <si>
    <t>4027 M2</t>
  </si>
  <si>
    <t>2941M2</t>
  </si>
  <si>
    <t>INFRAESTRUCTURA HOSPITALARIA FONDO ADAPTACION CAMBIO CLIMATICO  FASE 1 CONTRATADA 2013</t>
  </si>
  <si>
    <t>PRESUPUESTO ESTIMADO COMFAMILIAR NARIÑO FASE B</t>
  </si>
  <si>
    <t>Hospital Nuestra Señora del Carmen</t>
  </si>
  <si>
    <t>La Tola</t>
  </si>
  <si>
    <t>Centro de Salud Camilo Hurtado Cifuentes</t>
  </si>
  <si>
    <t>Olaya Herrera</t>
  </si>
  <si>
    <t>Centro de Salud San Francisco</t>
  </si>
  <si>
    <t>Mosquera</t>
  </si>
  <si>
    <t>Centro de Salud Señor del Mar</t>
  </si>
  <si>
    <t>Francisco Pizarro</t>
  </si>
  <si>
    <t>Centro de Salud Quiñonez</t>
  </si>
  <si>
    <t>Magüi Payán</t>
  </si>
  <si>
    <t xml:space="preserve">Hospital Las Mercedes </t>
  </si>
  <si>
    <t>Roberto Payán</t>
  </si>
  <si>
    <t>Total</t>
  </si>
  <si>
    <t>Area a Intervenir</t>
  </si>
  <si>
    <t>Nacional</t>
  </si>
  <si>
    <t>Regalias</t>
  </si>
  <si>
    <t>Aprobaciòn</t>
  </si>
  <si>
    <t>Observaciòn</t>
  </si>
  <si>
    <t>Esta etapa esta contratada a la Sociedad de Ingenieros de Nariño</t>
  </si>
  <si>
    <t>Ya se iniciaron trabajos del plan de contingencia, la parte contractual esta contratada por parte de la alcaldia, falta interventoria que se encuentra en estudios previos</t>
  </si>
  <si>
    <t>El proyecto se encuentra en etapa de contratacion</t>
  </si>
  <si>
    <t>El proyecto tiene un avance del 12% aproximadamente</t>
  </si>
  <si>
    <t>Viabilizado IDSN, Pendiente de aprobacion OCAD</t>
  </si>
  <si>
    <t>Proyecto que se encuentra en ajustes, no se han entregado diseños definitivos a la oficina de planeacion</t>
  </si>
  <si>
    <t>Se encuenta en ajustes</t>
  </si>
  <si>
    <t>Aprobado en el OCAD</t>
  </si>
  <si>
    <t>Ejecutor e Interventor</t>
  </si>
  <si>
    <t>Acta y fecha</t>
  </si>
  <si>
    <t>Acuerdo y fecha</t>
  </si>
  <si>
    <t>Municipio de Pasto</t>
  </si>
  <si>
    <t>010 del 14 de Junio de 2013</t>
  </si>
  <si>
    <t>007 del 04 de Julio de 2013</t>
  </si>
  <si>
    <t>Codigo BPID</t>
  </si>
  <si>
    <t>Departamento de Nariño</t>
  </si>
  <si>
    <t>012 del 25 de Octubre de 2013</t>
  </si>
  <si>
    <t>009 del 25 de Octubre de 2013</t>
  </si>
  <si>
    <t>015 del 27 de Octubre de 2013</t>
  </si>
  <si>
    <t>012 del 27 de Octubre de 2013</t>
  </si>
  <si>
    <t>Municipio de Taminango</t>
  </si>
  <si>
    <t>Viabilizado IDSN, Viabilizado DNP. Falta enviar correcciones al Ministerio de Salud para aprobacion de viabilidad del proyecto del Contadero. El municipio de Funes ya esta viabilizado. Pendiente de aprobacion OCAD</t>
  </si>
  <si>
    <t xml:space="preserve">Aprobado y con certificado de Ejecucion </t>
  </si>
  <si>
    <t>Faltan realizar correciones de Planeacion Departamental y queda Pendiente de aprobaciòn en OCAD del Pacifico.</t>
  </si>
  <si>
    <t>Pendiente de ajuste del DNP y Pendiente de aprobaciòn en OCAD del Pacifico.</t>
  </si>
  <si>
    <t>Pendiente de enviar ajuste al DNP y Pendiente de aprobaciòn en OCAD del Pacifico.</t>
  </si>
  <si>
    <t>No han designado aun</t>
  </si>
  <si>
    <t>511,00 m2</t>
  </si>
  <si>
    <t>480,48 m2 = 969.801,17</t>
  </si>
  <si>
    <t>En Ejecucion</t>
  </si>
  <si>
    <t>Ejecutado</t>
  </si>
  <si>
    <t xml:space="preserve">observaciones </t>
  </si>
  <si>
    <t>En proceso de contratacion</t>
  </si>
  <si>
    <t>En ejecucion</t>
  </si>
  <si>
    <t>Precontractual</t>
  </si>
  <si>
    <t>En ejecución</t>
  </si>
  <si>
    <t>En ejecucion  las unidades moviles</t>
  </si>
  <si>
    <t>En proceso aprobacion OCAD</t>
  </si>
  <si>
    <t>Fortalecimiento capacidad instalada red de servicios de salud  subregion Cordillera</t>
  </si>
  <si>
    <t>Primera etapa construcción nueva sede centro hospital san Jose de leiva cabecera urbana del municipio de leiva departamento de Nariño</t>
  </si>
  <si>
    <t>Construcción y dotación del puesto de salud del corregimiento el rincón del municipio de El Rosario.</t>
  </si>
  <si>
    <t>Construcción y dotación del puesto de salud del corregimiento La Sierra del municipio de El Rosario.</t>
  </si>
  <si>
    <t>Construcción y dotación del puesto de salud de Damasco del municipio de Cumbitara</t>
  </si>
  <si>
    <t>construccion y dotacion puesto de salud Santacruz</t>
  </si>
  <si>
    <t>construccion y dotacion puesto de salud Restrepo</t>
  </si>
  <si>
    <t xml:space="preserve">Otros </t>
  </si>
  <si>
    <t xml:space="preserve">Construccion hospital 1B Pasto.. </t>
  </si>
  <si>
    <t>INSTITUTO DEPARTAMENTAL DE SALUD DE NARIÑO</t>
  </si>
  <si>
    <t>ESTADO PROYECTOS REGALÍAS SECTOR SALUD</t>
  </si>
  <si>
    <t>Principales actividaes y/o subproyectos</t>
  </si>
  <si>
    <t>IDSN Hizo observaciones para ajuste por proponentes</t>
  </si>
  <si>
    <t>En proceso de legalizacion de contratos y firma de acta de inicio</t>
  </si>
  <si>
    <t>?</t>
  </si>
  <si>
    <t>PROYECTOS EJECUTADOS Y O EN EJECUCION POR ESTADO Y FUENTE DE FINANCIAMIENTO 2012-2015</t>
  </si>
  <si>
    <t>Nombre del Proyecto</t>
  </si>
  <si>
    <t>Valor del Proyecto</t>
  </si>
  <si>
    <t>SGR</t>
  </si>
  <si>
    <t>NACION</t>
  </si>
  <si>
    <t>Dpto</t>
  </si>
  <si>
    <t>Mpio</t>
  </si>
  <si>
    <t>ESE/IPS</t>
  </si>
  <si>
    <t>Estado</t>
  </si>
  <si>
    <t>Construccion de la Unidad de Cuidados Intensivos (UCI) para el Hospital Civil de Ipiales ESE, Subregion Exprovincia de Obando</t>
  </si>
  <si>
    <t xml:space="preserve">Ejecutado </t>
  </si>
  <si>
    <t>Remodelación y la ampliación del área de  urgencias del Hospital Eduardo Santos del Municipio de La Unión.</t>
  </si>
  <si>
    <t xml:space="preserve">Reposición  Hospital Buen Samaritano de la CRUZ </t>
  </si>
  <si>
    <t>Suspendido</t>
  </si>
  <si>
    <t>CONSTRUCCION Y DOTACION DEL HOSPITAL DE BAJA COMPLEJIDAD 1B EN EL MUNICIPIO DE PASTO</t>
  </si>
  <si>
    <t xml:space="preserve">FORTALECIMIENTO DE LAS ESTRATEGIAS DIRIGIDAS A MEJORAR LOS HÁBITOS ALIMENTARIOS DE LA POBLACIÓN NARIÑENSE , NARIÑO,
OCCIDENTE
</t>
  </si>
  <si>
    <t>IDENTIFICACIÓN Y MITIGACION DE LOS RIESGOS LABORALES DE LOS TRABAJADORES INFORMALES DE NARIÑO, OCCIDENTE</t>
  </si>
  <si>
    <t xml:space="preserve">FORTALECIMIENTO DE LA DIVERSIDAD ETNICA Y CULTURAL PARA ACCESO A SERVICIOS DE SALUD CON ENFOQUE DIFERENCIAL EN EL DEPARTAMENTO, NARIÑO, OCCIDENTE
</t>
  </si>
  <si>
    <t>PREVENCIÓN REDUCIR PROGRESIVAMENTE LA HISTORIA DE CARIES DENTAL Y AUMENTO DE DIENTES, NARIÑO, OCCIDENTE</t>
  </si>
  <si>
    <t>FORTALECIMIENTO DEL ASEGURAMIENTO DE LOS SERVICIOS DE SALUD EN EL DEPARTAMENTO DE NARIÑO</t>
  </si>
  <si>
    <t>DESARROLLO DE LA ESTRETEGIA DE ACCESO DE SERVICIOS DE SALUD A LA POBLACIÓN ADULTO MAYOR, NARIÑO, OCCIDENTE</t>
  </si>
  <si>
    <t>AMPLIACIÓN DEL CONOCIMIENTO EN GESTION DEL RIESGO DE DESASTRES EN EL DEPARTAMENTO DE NARIÑO, OCCIDENTE</t>
  </si>
  <si>
    <t>FORTALECIMIENTO DEL SISTEMA DE INFORMACION EPIDEMIOLOGICA PARA EL DEPARTAMENTO NARIÑO, OCCIDENTE</t>
  </si>
  <si>
    <t>DESARROLLO DE LA ESTRATEGIA DE PREVENCION Y CONTROL DE LAS ETV EN EL DEPARTAMENTO DE NARIÑO, OCCIDENTE</t>
  </si>
  <si>
    <t>APOYO A LA VIGILANCIA EN SALUD PÚBLICA Y CONTROL SANITARIO TODO EL DEPARTAMENTO, NARIÑO, OCCIDENTE</t>
  </si>
  <si>
    <t xml:space="preserve">IMPLEMENTACIÓN ESTRATEGIAS INTEGRALES EN SALUD AMBIENTAL, A TRAVEZ DEL FORTALECIMIENTO DE LA COORDINACION Y ARTICULACION
INTRA, INTERSE TODO EL DEPARTAMENTO, NARIÑO, OCCIDENTE
</t>
  </si>
  <si>
    <t>IMPLEMENTACIÓN DEL MODELO DE ATENCION PRIMARIA EN SALUD MENTAL PARA EL DEPARTAMENTO DE NARIÑO, OCCIDENTE</t>
  </si>
  <si>
    <t>FORTALECIMIENTO DE LA GESTIÒN EN SALUD PÙBLICA CON ENFOQUE SUBREGIONAL EN TODO EL DEPARTAMENTO, NARIÑO, OCCIDENTE</t>
  </si>
  <si>
    <t xml:space="preserve">FORTALECIMIENTO DE LA CALIDAD DE ATENCIÓN DE LOS SERVICIOS DE SALUD SEXUAL Y REPRODUCTIVA EN EL DEPARTAMENTO DE NARIÑO,
OCCIDENTE
</t>
  </si>
  <si>
    <t>DESARROLLO DE LA ESTRATEGIA NARIÑO LIBRE DE TB EN EL DEPARTAMENTO DE NARIÑO, OCCIDENTE</t>
  </si>
  <si>
    <t xml:space="preserve">MEJORAMIENTO ATENCION INTEGRAL E INTEGRADA A LA PRIMERA INFANCIA, INFANCIA Y ADOLESCENCIA EN EL CURSO DE VIDA TODO EL
DEPARTAMENTO, NARIÑO, OCCIDENTE
</t>
  </si>
  <si>
    <t xml:space="preserve">ADMINISTRACIÓN DE LA RED DE URGENCIAS Y EMERGENCIAS DE NARIÑO, A TRAVÉS DE LA OPERATIVIZACIÓN DEL CENTRO REGULADOR DE
URGENCIAS Y EMERGENCIAS -CRUE
</t>
  </si>
  <si>
    <t>FORTALECIMIENTO DEL DESARROLLO INSTITUCIONAL DE IDSN NARIÑO, OCCIDENTE</t>
  </si>
  <si>
    <t xml:space="preserve">MEJORAMIENTO DE LA ATENCIÓN DE LAS PERSONAS CON DISCAPACIDAD PARA GARANTIZAR UNA SALUD INTEGRAL EN EL DEPARTAMENTO DE
NARIÑO
</t>
  </si>
  <si>
    <t>FORTALECIMIENTO DE ACCESO A LA PRESTACIÓN DE SERVICIOS DE SALUD INTEGRAL Y ATENCIÓN PSICOSOCIAL PARA VÍCTIMAS DEL CONFLICTO EN EL DEPARTAMENTO DE NARIÑO.</t>
  </si>
  <si>
    <t>DIFUSIÓN DE CAMPAÑAS Y ESTRATEGIAS DE IEC Y MOVILIZACIÓN SOCIAL PARA LA PROMOCION DE LA SALUD DEL DEPARTAMENTO DE NARIÑO, OCCIDENTE</t>
  </si>
  <si>
    <t>FORTALECIMIENTO DE LA PARTICIPACION CIUDADANA EN SALUD EN EL DEPARTAMENTO DE NARIÑO, OCCIDENTE</t>
  </si>
  <si>
    <t>MEJORAMIENTO DE LA CALIDAD EN LA PRESTACIÓN DE SERVICIOS DE SALUD EN EL DEPARTAMENTO DE NARIÑO</t>
  </si>
  <si>
    <t>ADQUISICION BOTE AMBULANCIA ASISTENCIAL BASICO PARA LA ESE SANTA BARBARA DE ISCUANDE</t>
  </si>
  <si>
    <t>ADQUISICION DE AMBULANCIA PARA TRANSPORTE ASISTENCIAL BASICO TAB PARA EL CENTRO DE SALUD FUNES ESE.</t>
  </si>
  <si>
    <t>DOTACION DE EQUIPOS BIOMEDICOS Y TECNOLOGICOS INDISPENSABLES REQUERIDOS PARA LA PRESTACION DE SERVICIOS DE SALUD DE LA ESE HOSPITAL CLARITA SANTOS DEL MUNICIPIO DE SANDONA</t>
  </si>
  <si>
    <t xml:space="preserve">DOTACION DE EQUIPOS BIOMEDICOS PARA LA IPS MUNICIPAL DE IPIALES ESE </t>
  </si>
  <si>
    <r>
      <t xml:space="preserve">Construcción De Puesto  De Salud Del Sector San Alejandro Y Vereda San Nicolás Municipio De </t>
    </r>
    <r>
      <rPr>
        <b/>
        <sz val="10"/>
        <color indexed="8"/>
        <rFont val="Calibri"/>
        <family val="2"/>
      </rPr>
      <t>Guaitarilla</t>
    </r>
    <r>
      <rPr>
        <sz val="10"/>
        <color indexed="8"/>
        <rFont val="Calibri"/>
        <family val="2"/>
      </rPr>
      <t xml:space="preserve"> </t>
    </r>
  </si>
  <si>
    <t>CONSTRUCCION AREA ADMINISTRATIVA ESE CENTRO DE SALUD "VIRGEN DE LOURDES" DEL MUNICIPIO DE BUESACO</t>
  </si>
  <si>
    <r>
      <t xml:space="preserve">REMODELACION DEL PUESTO DE SALUD DE LLORENTE PERTENECIENTE A LA ESE CENTRO HOSPITAL DIVINO NIÑO, DEL MUNICIPIO DE </t>
    </r>
    <r>
      <rPr>
        <b/>
        <sz val="10"/>
        <color indexed="8"/>
        <rFont val="Calibri"/>
        <family val="2"/>
      </rPr>
      <t>TUMACO.</t>
    </r>
  </si>
  <si>
    <t>REORGANIZACION FÍSICO FUNCIONAL PARA CONSTRUCCION DE QUIROFANOS CENTRO DE HABILITACION DEL NIÑO CEHANI</t>
  </si>
  <si>
    <r>
      <t xml:space="preserve">ADQUISICION DE UN BOTE AMBULANCIA ASISTENCIAL BASICO PARA LA ESE NUESTRA SEÑORA DEL CARMEN DEL MUNICIPIO DE </t>
    </r>
    <r>
      <rPr>
        <b/>
        <sz val="10"/>
        <color indexed="8"/>
        <rFont val="Calibri"/>
        <family val="2"/>
      </rPr>
      <t>LA TOLA</t>
    </r>
  </si>
  <si>
    <t>DOTACION DE UNA UNIDAD MOVIL DE ATENCION EXTRAMURAL  PARA LA ESE CENTRO DE SALUD SAN BERNARDO</t>
  </si>
  <si>
    <t>en ejecucion</t>
  </si>
  <si>
    <t>ADQUISICIÓN UNIDAD MÓVIL MEDICO ODONTOLOGICA PARA LA IPS INDIGENA JULIAN CARLOSAMA, DEL MUNICIPIO DE TUQUERRES.</t>
  </si>
  <si>
    <t>REPOSICION AMBULANCIA PARA TRASLADO ASISTENCIAL BASICO PARA EL CENTRO DE SALUD SALUDYA ESE</t>
  </si>
  <si>
    <t>REPOSICION DE AMBULANCIA PARA EL CENTRO DE SALUD EL ROSARIO ESE</t>
  </si>
  <si>
    <t>REPOSICION AMBULANCIA PARA LA EMPRESA SOCIAL DEL ESTADO CENTRO DE SALUD DE LOS ANDES, LOS ANDES.</t>
  </si>
  <si>
    <t xml:space="preserve">ADQUISICION DE VEHICULO AMBULANCIA PARA EL CORREGIMIENTO DE SANTA CECILIA Y EL CARMEN -CENTRO DE SALUD SAN LORENZO </t>
  </si>
  <si>
    <t>REPOSICION DE AMBULANCIA TIPO TAB DEL CENTRO DE SALUD ANCUYA ESE, MUNICIPIO DE ANCUYA</t>
  </si>
  <si>
    <t>ADQUISICION AMBULANCIA TIPO TAB PARA LA ESE CENTRO DE SALUD  CUASPUD CARLOSAMA</t>
  </si>
  <si>
    <t>AMPLIACION TERCERA FASE Y DOTACION DE EQUIPOS BIOMEDICOS DEL CENTRO DE SALUD  SAPUYES ESE</t>
  </si>
  <si>
    <t>Implementación de un Hemocentro y mejoramiento de la  infraestructura física y dotación del laboratorio clínico en el Hospítal Universitario Departamental Nariño.</t>
  </si>
  <si>
    <t>ADQUISICION DE TRES AMBULANCIAS BASICAS PARA LA ESE CENTRO HOSPITAL DIVINO NIÑO DEL MUNICIPIO DE TUMACO NARIÑO</t>
  </si>
  <si>
    <t>REPOSICION Y ADQUISICION DE EQUIPOS BIOMEDICOS PARA LA ESE CENTRO DE SALUD SALUDYA, DEL MUNICIPIO DE YACUANQUER, NARIÑO, OCCIDENTE</t>
  </si>
  <si>
    <t xml:space="preserve">CONSTRUCCION DE 10 PUESTOS DE SALUD SATELITES PARA LA COMUNIDAD AWA UNIPA DE LOS MUNICIPIOS DE TUMACO Y BARBACOAS </t>
  </si>
  <si>
    <r>
      <t xml:space="preserve">Remodelación del área de urgencias del Hospital Clarita Santos del Municipio de </t>
    </r>
    <r>
      <rPr>
        <b/>
        <sz val="10"/>
        <color indexed="8"/>
        <rFont val="Arial"/>
        <family val="2"/>
      </rPr>
      <t>Sandoná</t>
    </r>
    <r>
      <rPr>
        <sz val="10"/>
        <color indexed="8"/>
        <rFont val="Arial"/>
        <family val="2"/>
      </rPr>
      <t>, Departamento de Nariño</t>
    </r>
  </si>
  <si>
    <t>Terminación Centro de Salud SALUDYA de Yacuanquer</t>
  </si>
  <si>
    <t>FORTALECIMIENTO DE LOS SISTEMAS DE INFORMACIÓN, CALIDAD, ASISTENCIA TÉCNICA Y SEGUIMIENTO A LA INVERSIÓN PUBLICA DEL DEPARTAMENTO EN EL SGSSS.</t>
  </si>
  <si>
    <t>FORTALECIMIENTO DE LA PARTICIPACIÓN E INCLUSIÓN SOCIAL EN SALUD</t>
  </si>
  <si>
    <t>FORTALECIMIENTO DE LA GESTIÓN EN SALUD PÚBLICA CON ENFOQUE SUBREGIONAL.</t>
  </si>
  <si>
    <t>MEJORAMIENTO DE LAS CONDICIONES DE SALUD Y SEGURIDAD EN LOS ENTORNOS LABORALES</t>
  </si>
  <si>
    <t>MEJORAMIENTO DE LA CALIDAD EN LA PRESTACIÓN DE SERVICIOS DE SALUD, EN EL DEPARTAMENTO DE NARIÑO</t>
  </si>
  <si>
    <t>ADMINISTRACIÓN DE LA RED DE URGENCIAS Y EMERGENCIAS DE NARIÑO A TRAVÉS DE LA OPERATIVIZACIÓN DEL CENTRO REGULADOR DE URGENCIAS Y EMERGENCIAS CRUE-</t>
  </si>
  <si>
    <t>DOTACION DE EQUIPOS BIOMEDICOS PARA VARIAS ESE DEL DEPARTAMENTO DE NARIÑO</t>
  </si>
  <si>
    <t>DOTACION DE EQUIPOS BIOMEDICOS PARA EL CENTRO DE SALUD DE POLICARPA ESE</t>
  </si>
  <si>
    <t>FORTALECIMIENTO DE LAS IPS INDIGENAS DE LOS PASTOS MEDIANTE DOTACION DE EQUIPOS Y SUMINISTROS, CUMBAL, NARIÑO.</t>
  </si>
  <si>
    <t>REPOSICION DE AMBULANCIA DE TRASLADO BASICO PARA EL HOSPITAL EL BUEN SAMARITANO DEL MUNICIPIO DE LA CRUZ</t>
  </si>
  <si>
    <t>REPOSICION AMBULANCIA PARA TRASLADO ASISTENCIAL BASICO EN EL CENTRO DE SALUD ILES ESE, MUNICIPIO DE ILES.</t>
  </si>
  <si>
    <t>DOTACIÓN DE EQUIPOS BIOMEDICOS PARA LA ESE  HOSPITAL SAN ANTONIO DE BARBACOAS.</t>
  </si>
  <si>
    <r>
      <t>REPOSICION PUESTO DE SALUD CORREGIMIENTO DE MONOPAMBA MUNICIPIO DE</t>
    </r>
    <r>
      <rPr>
        <b/>
        <sz val="10"/>
        <color indexed="8"/>
        <rFont val="Calibri"/>
        <family val="2"/>
      </rPr>
      <t xml:space="preserve"> PUERRES</t>
    </r>
  </si>
  <si>
    <t>CONSTRUCCIÓN PUESTO DE SALUD VEREDA EL COMUN, MUNICIPIO DE PUPIALES</t>
  </si>
  <si>
    <t>AMPLIACION DEL CENTRO DE SALUD DE GUAYABALITO, EN EL CORREGIMIENTO DE SIDON, DEL MUNICIPIO DE CUMBITARA.</t>
  </si>
  <si>
    <t>REPOSICIÓN DE AMBULANCIA PARA LA ESE CENTRO DE SALUD DE BELÉN</t>
  </si>
  <si>
    <t>ADQUISICIÓN DE PLANTA ELÉCTRICA PARA LA ESE CENTRO DE SALUD BELEN, MUNICIPIO DE BELÉN.</t>
  </si>
  <si>
    <t>DOTACION DE EQUIPOS BIOMEDICOS PARA LA ESE VIRGEN DE LOURDES</t>
  </si>
  <si>
    <t>DOTACION DE AMBULANCIA TIPO TAB PARA LA ESE LA BUENA ESPERANZA DEL MUNICIPIO DE COLON</t>
  </si>
  <si>
    <t>DOTACION DE DOS AMBULANCIAS PARA EL HOSPITAL CIVIL DE IPIALES</t>
  </si>
  <si>
    <t>DOTACION DE EQUIPOS BIOMEDICOS PARA LA ESE CENTRO DE SALUD SAN JUAN BOSCO DEL MUNICIPIO DE LA LLANADA.</t>
  </si>
  <si>
    <t>ADQUISICIÓN DE UNIDAD MÓVIL MEDICO ODONTOLOGICA PARA LA ESE CENTRO DE SALUD MUNICIPAL NIVEL I, LUIS ACOSTA, DEL MUNICIPIO DE LA UNION.</t>
  </si>
  <si>
    <t>REPOSICION DE AMBULANCIA TAB, PARA LA ESE LUIS ANTONIO MONTERO DEL MUNICIPIO DE POTOSI</t>
  </si>
  <si>
    <t>REPOSICION DE AMBULANCIA TAB PARA LA ESE CENTRO HOSPITAL LUIS ANTONIO MONTERO, DEL MUNICIPIO DE POTOSI.</t>
  </si>
  <si>
    <t>DOTACION DE PLANTA ELECTRICA PARA EL CENTRO DE SALUD SAN JUAN BAUTISTA DEL MUNICIPIO DE PUPIALES.</t>
  </si>
  <si>
    <t>DOTACIÓN DE EQUIPOS BIOMEDICOS PARA LA ESE HOSPITAL SAN CARLOS, DEL MUNICIPIO DE SAN PABLO</t>
  </si>
  <si>
    <t>ADQUISICION DE AMBULANCIA TAB PRIMER NIVEL DE ATENCION PARA LA IPS DEL PUEBLO INGA EN APONTE, MUNICIPIO DEL TABLON DE GOMEZ NARIÑO</t>
  </si>
  <si>
    <t>CONSTRUCCION MURO DE CONTENCION EN GAVIONES Y CERRAMIENTO PERIMETRAL DEL PUESTO DE SALUD DEL CORREGIMIENTO DE JOSE MARIA HERNANDEZ DEL MUNICIPIO DE PUPIALES</t>
  </si>
  <si>
    <t>ADQUISICIÓN DE VEHÍCULO PARA TRASLADO ASISTENCIAL BÁSICO PARA LA ESE CENTRO DE SALUD SAN BERNARDO, MUNICIPIO DE SAN BERNARDO.</t>
  </si>
  <si>
    <t>ADECUACION Y AMPLIACION DE INFRAESTRUCTURA Y DOTACION DE EQUIPOS BIOMEDICOS DE LA IPS DEL RESGUARDO INDIGENA DE APONTE</t>
  </si>
  <si>
    <t>DOTACION DE EQUIPOS BIOMEDICOS PARA  ESE CENTRO DE SALUD DE LOS ANDES, MUNICIPIO DE LOS ANDES.</t>
  </si>
  <si>
    <t>ADQUISICIÓN DE AMBULANCIA TAB PARA EL CENTRO DE SALUD GUACHAVEZ ESE</t>
  </si>
  <si>
    <t>Adquisición de planta electrica para la E.S.E  Centro de Salud Nuestra Señora del Pilar, municipio de Aldana, Nariño, Occidente</t>
  </si>
  <si>
    <t>DOTACION DE AMBULANCIA TIPO TAB PARA LA ESE HOSPITAL SAN ANTONIO DE BARBACOAS</t>
  </si>
  <si>
    <t>FORTALECIMIENTO DE LA INFRAESTRUCTURA HOSPITALARIA Y DOTACIÓN DE LAS IPS PUBLICAS DE BAJA COMPLEJIDAD, DE LA SUBREGIÓN JUANAMBÚ: SUBREGIÓN JUANAMBÚ, NARIÑO, OCCIDENTE</t>
  </si>
  <si>
    <t>AMPLIACION DEL CENTRO DE SALUD CONSACA ESE FASE 4
- AREA DE PROCEDIMIENTOS, ESTACION DE ENFERMERIA Y
PROCEDIMIENTOS DE ESTERILIZACION</t>
  </si>
  <si>
    <t>Dotaciòn de una planta elèctrica para el Centro de Salud San Bartolomè de Còrdoba ESE</t>
  </si>
  <si>
    <t>ADQUISICION DE UNIDAD MOVIL MEDICO ODONTOLOGICA PARA EL CENTRO DE SALUD CUASPUD CARLOSAMA ESE</t>
  </si>
  <si>
    <t>DOTACION DE UNA AMBULANCIA TIPO TAB CENTRO DE SALUD SAN ISIDRO ESE EL PEÑOL-NARIÑO</t>
  </si>
  <si>
    <t>ADECUACION DE INFRAESTRUCTURA Y DOTACION  DE EQUIPOS DE LABORATORIO CLINICO DEL CENTRO DE SALUD DEL CORREGIMIENTO DE JARDINES DE SUCUMBIOS</t>
  </si>
  <si>
    <t>DOTACION DE EQUIPOS BIOMEDICOS PARA EL HOSPITAL EL BUEN SAMARITANO ESE, DEL MUNICIPIO DE LA CRUZ, DEPARTAMENTO DE NARIÑO</t>
  </si>
  <si>
    <t>DOTACION DE EQUIPOS BIOMEDICOS Y DE ODONTOLOGIA PARA LA ESE NUESTRA SEÑORA DEL CARMEN DEL MUNICIPIO DE LA TOLA</t>
  </si>
  <si>
    <t>ADQUISICION DE AMBULANCIA DE TRANSPORTE ASISTENCIAL MEDICALIZADO PARA EL HOSPITAL UNIVERSITARIO DEPARTAMENTAL DE NARIÑO.</t>
  </si>
  <si>
    <t>DOTACIÓN DE EQUIPOS BIOMEDICOS Y PLANTA ELÉCTRICA PARA EL CENTRO HOSPITAL LUIS ANTONIO MONTERERO ESE DEL MUNICIPIO DE POTOSÍ.
DE LA ESE CENTRO HOSPITAL LUIS ANTONIO MONTERO DEL MUNICIPIO DE POTOSI.</t>
  </si>
  <si>
    <t>CONSTRUCCION CASAS DE LA MEDICINA INDIGENA AWA TUMACO Y BARBACOAS</t>
  </si>
  <si>
    <t>FORTALECER EL SISTEMA DE INFORMACION DEL HOSPITAL SAN CARLOS ESE DE SAN PABLO NARIÑO</t>
  </si>
  <si>
    <t>CONSTRUCCION DEL AREA DE SERVICIOS DE APOYO DEL CENTRO DE SALUD TABLON DE GOMEZ ESE</t>
  </si>
  <si>
    <t>AMPLIACIÓN SEDE ADMINISTRATIVA Y TERMINACIÓN AUDITORIO DEL CENTRO DE SALUD HERMES ANDRADE MEJIA, MUNICIPIO DE TANGUA.</t>
  </si>
  <si>
    <t>REPOSICION PUESTO DE SALUD SANTA MARIA CENTRO HOSPITAL DIVINO NIÑO TUMACO,NARIÑO</t>
  </si>
  <si>
    <t>REPOSICION PUESTO DE SALUD LAS MERCEDES - CENTRO HOSPITAL DIVINO NIÑO DEL MUNICIPIO DE TUMACO</t>
  </si>
  <si>
    <t>REPOSICION PUESTO DE SALUD CUARAZANGA - CENTRO HOSPITAL DIVINO NIÑO DEL MUNICIPIO DE TUMACO</t>
  </si>
  <si>
    <t xml:space="preserve">Reposicion Hospital San Pablo de Ricaurte en el municipio de Ricaurte </t>
  </si>
  <si>
    <t xml:space="preserve">Reposicion Centro de Salud San Isidro en el municipio de El Peñol </t>
  </si>
  <si>
    <t xml:space="preserve">Reposicion Hospital Divino Niño en el municpio de Tumaco </t>
  </si>
  <si>
    <t xml:space="preserve">Reposicion Hospital San Antonio en el municipio de Barbacoas </t>
  </si>
  <si>
    <t xml:space="preserve">Reposicion Hospital Sagrado Corazón en el municipio de EL Charco </t>
  </si>
  <si>
    <t xml:space="preserve">Reposicion Centro de Salud Camilo Hurtado Cifuentes en el municipio de Olaya Herrera </t>
  </si>
  <si>
    <t>Reposicion Centro de Salud Saul Quiñones  en el municipio de Magui Payan</t>
  </si>
  <si>
    <t>Reposicion Centro de Salud Señor del Mar en el municpio de Francisco Pizarro</t>
  </si>
  <si>
    <t>Reposicion Centro de Salud Nuestra Señora del Carmen en el municipio de La Tola</t>
  </si>
  <si>
    <t>Reposicion Centro de salud Las Mercedes en el municipio de Roberto Payan</t>
  </si>
  <si>
    <t>Reposicion Centro de Salud San Francisco en el municipio de Mosquera</t>
  </si>
  <si>
    <t>TOTAL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</si>
</sst>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_(* #,##0.00_);_(* \(#,##0.00\);_(* &quot;-&quot;??_);_(@_)"/>
    <numFmt numFmtId="174" formatCode="_(* #,##0_);_(* \(#,##0\);_(* &quot;-&quot;??_);_(@_)"/>
    <numFmt numFmtId="175" formatCode="_-&quot;$&quot;\ * #,##0.00_-;\-&quot;$&quot;\ * #,##0.00_-;_-&quot;$&quot;\ * &quot;-&quot;??_-;_-@_-"/>
    <numFmt numFmtId="176" formatCode="_(&quot;$&quot;\ * #,##0.00_);_(&quot;$&quot;\ * \(#,##0.00\);_(&quot;$&quot;\ * &quot;-&quot;??_);_(@_)"/>
    <numFmt numFmtId="177" formatCode="#,##0.0"/>
    <numFmt numFmtId="178" formatCode="0.000"/>
    <numFmt numFmtId="179" formatCode="0.0000"/>
    <numFmt numFmtId="180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sz val="10"/>
      <name val="Calibri"/>
      <family val="2"/>
    </font>
    <font>
      <sz val="10"/>
      <name val="Cambria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mbria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4" fillId="28" borderId="1" applyNumberFormat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48" fillId="19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245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41" fontId="3" fillId="33" borderId="10" xfId="54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1" fontId="3" fillId="33" borderId="10" xfId="54" applyFont="1" applyFill="1" applyBorder="1" applyAlignment="1">
      <alignment horizontal="right" vertical="center"/>
    </xf>
    <xf numFmtId="41" fontId="3" fillId="33" borderId="10" xfId="54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justify" vertical="center"/>
    </xf>
    <xf numFmtId="3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1" fontId="3" fillId="33" borderId="10" xfId="54" applyFont="1" applyFill="1" applyBorder="1" applyAlignment="1">
      <alignment/>
    </xf>
    <xf numFmtId="41" fontId="3" fillId="33" borderId="10" xfId="54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justify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1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justify" vertical="center"/>
    </xf>
    <xf numFmtId="0" fontId="3" fillId="0" borderId="11" xfId="0" applyFont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41" fontId="5" fillId="0" borderId="0" xfId="54" applyFont="1" applyAlignment="1">
      <alignment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justify"/>
    </xf>
    <xf numFmtId="3" fontId="3" fillId="0" borderId="13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justify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Fill="1" applyBorder="1" applyAlignment="1">
      <alignment horizontal="justify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174" fontId="8" fillId="0" borderId="10" xfId="53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41" fontId="3" fillId="33" borderId="11" xfId="54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9" fontId="5" fillId="0" borderId="0" xfId="59" applyFont="1" applyAlignment="1">
      <alignment/>
    </xf>
    <xf numFmtId="1" fontId="0" fillId="0" borderId="16" xfId="0" applyNumberFormat="1" applyBorder="1" applyAlignment="1">
      <alignment vertical="center"/>
    </xf>
    <xf numFmtId="1" fontId="3" fillId="33" borderId="10" xfId="0" applyNumberFormat="1" applyFont="1" applyFill="1" applyBorder="1" applyAlignment="1">
      <alignment vertical="center" wrapText="1"/>
    </xf>
    <xf numFmtId="1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vertical="center" wrapText="1"/>
    </xf>
    <xf numFmtId="1" fontId="3" fillId="0" borderId="17" xfId="0" applyNumberFormat="1" applyFont="1" applyBorder="1" applyAlignment="1">
      <alignment vertical="center"/>
    </xf>
    <xf numFmtId="1" fontId="3" fillId="0" borderId="17" xfId="0" applyNumberFormat="1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" fontId="3" fillId="0" borderId="16" xfId="0" applyNumberFormat="1" applyFont="1" applyBorder="1" applyAlignment="1">
      <alignment vertical="center"/>
    </xf>
    <xf numFmtId="1" fontId="3" fillId="0" borderId="16" xfId="0" applyNumberFormat="1" applyFont="1" applyBorder="1" applyAlignment="1">
      <alignment vertical="center" wrapText="1"/>
    </xf>
    <xf numFmtId="0" fontId="3" fillId="34" borderId="10" xfId="0" applyFont="1" applyFill="1" applyBorder="1" applyAlignment="1">
      <alignment horizontal="justify" vertical="center"/>
    </xf>
    <xf numFmtId="0" fontId="3" fillId="33" borderId="10" xfId="0" applyFont="1" applyFill="1" applyBorder="1" applyAlignment="1">
      <alignment horizontal="justify" vertical="justify" wrapText="1"/>
    </xf>
    <xf numFmtId="0" fontId="3" fillId="35" borderId="10" xfId="0" applyFont="1" applyFill="1" applyBorder="1" applyAlignment="1">
      <alignment horizontal="justify"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4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vertical="justify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" fontId="3" fillId="33" borderId="12" xfId="59" applyNumberFormat="1" applyFont="1" applyFill="1" applyBorder="1" applyAlignment="1">
      <alignment horizontal="center" vertical="center"/>
    </xf>
    <xf numFmtId="1" fontId="3" fillId="33" borderId="13" xfId="59" applyNumberFormat="1" applyFont="1" applyFill="1" applyBorder="1" applyAlignment="1">
      <alignment horizontal="center" vertical="center"/>
    </xf>
    <xf numFmtId="1" fontId="3" fillId="33" borderId="11" xfId="59" applyNumberFormat="1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3" fontId="4" fillId="0" borderId="10" xfId="53" applyFont="1" applyBorder="1" applyAlignment="1">
      <alignment horizontal="center" vertical="center" wrapText="1"/>
    </xf>
    <xf numFmtId="3" fontId="3" fillId="33" borderId="12" xfId="59" applyNumberFormat="1" applyFont="1" applyFill="1" applyBorder="1" applyAlignment="1">
      <alignment horizontal="left" vertical="center"/>
    </xf>
    <xf numFmtId="3" fontId="3" fillId="33" borderId="13" xfId="59" applyNumberFormat="1" applyFont="1" applyFill="1" applyBorder="1" applyAlignment="1">
      <alignment horizontal="left" vertical="center"/>
    </xf>
    <xf numFmtId="3" fontId="3" fillId="33" borderId="11" xfId="59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43" fontId="8" fillId="0" borderId="10" xfId="53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43" fontId="4" fillId="0" borderId="10" xfId="53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/>
    </xf>
    <xf numFmtId="0" fontId="3" fillId="33" borderId="10" xfId="0" applyFont="1" applyFill="1" applyBorder="1" applyAlignment="1">
      <alignment horizontal="justify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51" fillId="35" borderId="17" xfId="0" applyFont="1" applyFill="1" applyBorder="1" applyAlignment="1">
      <alignment horizontal="center"/>
    </xf>
    <xf numFmtId="0" fontId="51" fillId="35" borderId="20" xfId="0" applyFont="1" applyFill="1" applyBorder="1" applyAlignment="1">
      <alignment horizontal="center"/>
    </xf>
    <xf numFmtId="0" fontId="51" fillId="35" borderId="14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51" fillId="35" borderId="17" xfId="0" applyFont="1" applyFill="1" applyBorder="1" applyAlignment="1">
      <alignment horizontal="center" vertical="center" wrapText="1"/>
    </xf>
    <xf numFmtId="0" fontId="51" fillId="35" borderId="20" xfId="0" applyFont="1" applyFill="1" applyBorder="1" applyAlignment="1">
      <alignment horizontal="center" vertical="center" wrapText="1"/>
    </xf>
    <xf numFmtId="0" fontId="51" fillId="35" borderId="14" xfId="0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vertical="center" wrapText="1"/>
    </xf>
    <xf numFmtId="0" fontId="52" fillId="36" borderId="22" xfId="0" applyFont="1" applyFill="1" applyBorder="1" applyAlignment="1">
      <alignment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center"/>
    </xf>
    <xf numFmtId="3" fontId="8" fillId="0" borderId="11" xfId="0" applyNumberFormat="1" applyFont="1" applyFill="1" applyBorder="1" applyAlignment="1">
      <alignment/>
    </xf>
    <xf numFmtId="0" fontId="53" fillId="35" borderId="21" xfId="0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/>
    </xf>
    <xf numFmtId="0" fontId="53" fillId="35" borderId="11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3" fontId="8" fillId="0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justify" vertical="center"/>
    </xf>
    <xf numFmtId="174" fontId="53" fillId="35" borderId="11" xfId="53" applyNumberFormat="1" applyFont="1" applyFill="1" applyBorder="1" applyAlignment="1">
      <alignment/>
    </xf>
    <xf numFmtId="3" fontId="53" fillId="35" borderId="11" xfId="0" applyNumberFormat="1" applyFont="1" applyFill="1" applyBorder="1" applyAlignment="1">
      <alignment vertical="center" wrapText="1"/>
    </xf>
    <xf numFmtId="0" fontId="54" fillId="0" borderId="10" xfId="0" applyFont="1" applyFill="1" applyBorder="1" applyAlignment="1" applyProtection="1">
      <alignment horizontal="left" vertical="center" wrapText="1"/>
      <protection/>
    </xf>
    <xf numFmtId="3" fontId="54" fillId="0" borderId="16" xfId="0" applyNumberFormat="1" applyFont="1" applyBorder="1" applyAlignment="1">
      <alignment horizontal="right" vertical="center"/>
    </xf>
    <xf numFmtId="3" fontId="54" fillId="0" borderId="16" xfId="0" applyNumberFormat="1" applyFont="1" applyBorder="1" applyAlignment="1">
      <alignment horizontal="center" vertical="center"/>
    </xf>
    <xf numFmtId="0" fontId="54" fillId="0" borderId="10" xfId="0" applyFont="1" applyFill="1" applyBorder="1" applyAlignment="1" applyProtection="1">
      <alignment horizontal="justify" vertical="center" wrapText="1"/>
      <protection/>
    </xf>
    <xf numFmtId="0" fontId="54" fillId="35" borderId="10" xfId="0" applyFont="1" applyFill="1" applyBorder="1" applyAlignment="1" applyProtection="1">
      <alignment horizontal="left" vertical="center" wrapText="1"/>
      <protection/>
    </xf>
    <xf numFmtId="3" fontId="54" fillId="0" borderId="10" xfId="0" applyNumberFormat="1" applyFont="1" applyBorder="1" applyAlignment="1">
      <alignment horizontal="center" vertical="center"/>
    </xf>
    <xf numFmtId="3" fontId="0" fillId="35" borderId="10" xfId="0" applyNumberFormat="1" applyFont="1" applyFill="1" applyBorder="1" applyAlignment="1">
      <alignment/>
    </xf>
    <xf numFmtId="3" fontId="0" fillId="35" borderId="0" xfId="0" applyNumberFormat="1" applyFont="1" applyFill="1" applyAlignment="1">
      <alignment/>
    </xf>
    <xf numFmtId="174" fontId="53" fillId="35" borderId="11" xfId="53" applyNumberFormat="1" applyFont="1" applyFill="1" applyBorder="1" applyAlignment="1">
      <alignment vertical="center" wrapText="1"/>
    </xf>
    <xf numFmtId="0" fontId="53" fillId="35" borderId="10" xfId="0" applyFont="1" applyFill="1" applyBorder="1" applyAlignment="1">
      <alignment/>
    </xf>
    <xf numFmtId="0" fontId="31" fillId="0" borderId="10" xfId="0" applyFont="1" applyBorder="1" applyAlignment="1">
      <alignment vertical="center" wrapText="1"/>
    </xf>
    <xf numFmtId="3" fontId="53" fillId="35" borderId="21" xfId="0" applyNumberFormat="1" applyFont="1" applyFill="1" applyBorder="1" applyAlignment="1">
      <alignment horizontal="right" vertical="center" wrapText="1"/>
    </xf>
    <xf numFmtId="0" fontId="33" fillId="33" borderId="10" xfId="0" applyFont="1" applyFill="1" applyBorder="1" applyAlignment="1">
      <alignment vertical="center" wrapText="1"/>
    </xf>
    <xf numFmtId="3" fontId="53" fillId="35" borderId="16" xfId="0" applyNumberFormat="1" applyFont="1" applyFill="1" applyBorder="1" applyAlignment="1">
      <alignment horizontal="right" vertical="center"/>
    </xf>
    <xf numFmtId="0" fontId="53" fillId="0" borderId="10" xfId="0" applyFont="1" applyFill="1" applyBorder="1" applyAlignment="1" applyProtection="1">
      <alignment horizontal="left" vertical="center" wrapText="1"/>
      <protection/>
    </xf>
    <xf numFmtId="0" fontId="53" fillId="35" borderId="10" xfId="0" applyFont="1" applyFill="1" applyBorder="1" applyAlignment="1">
      <alignment horizontal="right" vertical="center" wrapText="1"/>
    </xf>
    <xf numFmtId="3" fontId="53" fillId="35" borderId="10" xfId="0" applyNumberFormat="1" applyFont="1" applyFill="1" applyBorder="1" applyAlignment="1">
      <alignment horizontal="right" vertical="center"/>
    </xf>
    <xf numFmtId="0" fontId="53" fillId="35" borderId="10" xfId="0" applyFont="1" applyFill="1" applyBorder="1" applyAlignment="1" applyProtection="1">
      <alignment horizontal="left" vertical="center" wrapText="1"/>
      <protection/>
    </xf>
    <xf numFmtId="174" fontId="53" fillId="35" borderId="12" xfId="53" applyNumberFormat="1" applyFont="1" applyFill="1" applyBorder="1" applyAlignment="1">
      <alignment/>
    </xf>
    <xf numFmtId="0" fontId="53" fillId="35" borderId="12" xfId="0" applyFont="1" applyFill="1" applyBorder="1" applyAlignment="1">
      <alignment horizontal="right" vertical="center" wrapText="1"/>
    </xf>
    <xf numFmtId="174" fontId="53" fillId="35" borderId="10" xfId="53" applyNumberFormat="1" applyFont="1" applyFill="1" applyBorder="1" applyAlignment="1">
      <alignment/>
    </xf>
    <xf numFmtId="0" fontId="34" fillId="35" borderId="10" xfId="0" applyFont="1" applyFill="1" applyBorder="1" applyAlignment="1" applyProtection="1">
      <alignment horizontal="left" vertical="center" wrapText="1"/>
      <protection/>
    </xf>
    <xf numFmtId="174" fontId="53" fillId="35" borderId="10" xfId="53" applyNumberFormat="1" applyFont="1" applyFill="1" applyBorder="1" applyAlignment="1">
      <alignment horizontal="center" vertical="center"/>
    </xf>
    <xf numFmtId="174" fontId="53" fillId="35" borderId="10" xfId="53" applyNumberFormat="1" applyFont="1" applyFill="1" applyBorder="1" applyAlignment="1">
      <alignment vertical="center"/>
    </xf>
    <xf numFmtId="0" fontId="8" fillId="35" borderId="10" xfId="0" applyFont="1" applyFill="1" applyBorder="1" applyAlignment="1">
      <alignment vertical="center" wrapText="1"/>
    </xf>
    <xf numFmtId="3" fontId="54" fillId="35" borderId="16" xfId="0" applyNumberFormat="1" applyFont="1" applyFill="1" applyBorder="1" applyAlignment="1">
      <alignment horizontal="center" vertical="center"/>
    </xf>
    <xf numFmtId="3" fontId="54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0" fontId="31" fillId="35" borderId="10" xfId="0" applyFont="1" applyFill="1" applyBorder="1" applyAlignment="1">
      <alignment vertical="center" wrapText="1"/>
    </xf>
    <xf numFmtId="3" fontId="53" fillId="35" borderId="11" xfId="0" applyNumberFormat="1" applyFont="1" applyFill="1" applyBorder="1" applyAlignment="1">
      <alignment horizontal="right" vertical="center" wrapText="1"/>
    </xf>
    <xf numFmtId="0" fontId="33" fillId="35" borderId="10" xfId="0" applyFont="1" applyFill="1" applyBorder="1" applyAlignment="1">
      <alignment vertical="center" wrapText="1"/>
    </xf>
    <xf numFmtId="3" fontId="53" fillId="35" borderId="11" xfId="0" applyNumberFormat="1" applyFont="1" applyFill="1" applyBorder="1" applyAlignment="1">
      <alignment horizontal="right" vertical="center"/>
    </xf>
    <xf numFmtId="0" fontId="54" fillId="35" borderId="10" xfId="0" applyFont="1" applyFill="1" applyBorder="1" applyAlignment="1" applyProtection="1">
      <alignment horizontal="justify" vertical="center" wrapText="1"/>
      <protection/>
    </xf>
    <xf numFmtId="1" fontId="54" fillId="35" borderId="10" xfId="0" applyNumberFormat="1" applyFont="1" applyFill="1" applyBorder="1" applyAlignment="1" applyProtection="1">
      <alignment horizontal="left" vertical="center" wrapText="1"/>
      <protection/>
    </xf>
    <xf numFmtId="0" fontId="53" fillId="35" borderId="10" xfId="0" applyFont="1" applyFill="1" applyBorder="1" applyAlignment="1">
      <alignment wrapText="1"/>
    </xf>
    <xf numFmtId="0" fontId="53" fillId="35" borderId="10" xfId="0" applyFont="1" applyFill="1" applyBorder="1" applyAlignment="1">
      <alignment horizontal="justify" vertical="justify" wrapText="1"/>
    </xf>
    <xf numFmtId="0" fontId="54" fillId="35" borderId="10" xfId="0" applyFont="1" applyFill="1" applyBorder="1" applyAlignment="1" applyProtection="1">
      <alignment horizontal="justify" vertical="justify" wrapText="1"/>
      <protection/>
    </xf>
    <xf numFmtId="0" fontId="53" fillId="0" borderId="10" xfId="0" applyFont="1" applyFill="1" applyBorder="1" applyAlignment="1" applyProtection="1">
      <alignment horizontal="justify" vertical="justify" wrapText="1"/>
      <protection/>
    </xf>
    <xf numFmtId="0" fontId="53" fillId="0" borderId="10" xfId="0" applyFont="1" applyFill="1" applyBorder="1" applyAlignment="1" applyProtection="1">
      <alignment horizontal="left" wrapText="1"/>
      <protection/>
    </xf>
    <xf numFmtId="0" fontId="53" fillId="35" borderId="10" xfId="0" applyFont="1" applyFill="1" applyBorder="1" applyAlignment="1">
      <alignment horizontal="left" vertical="center" wrapText="1"/>
    </xf>
    <xf numFmtId="174" fontId="0" fillId="35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zoomScale="60" zoomScaleNormal="60" workbookViewId="0" topLeftCell="B24">
      <selection activeCell="B32" sqref="A1:IV65536"/>
    </sheetView>
  </sheetViews>
  <sheetFormatPr defaultColWidth="11.57421875" defaultRowHeight="15"/>
  <cols>
    <col min="1" max="1" width="12.421875" style="4" hidden="1" customWidth="1"/>
    <col min="2" max="2" width="22.00390625" style="4" customWidth="1"/>
    <col min="3" max="3" width="28.421875" style="4" customWidth="1"/>
    <col min="4" max="4" width="24.7109375" style="4" customWidth="1"/>
    <col min="5" max="5" width="17.8515625" style="4" customWidth="1"/>
    <col min="6" max="6" width="15.140625" style="4" customWidth="1"/>
    <col min="7" max="7" width="17.28125" style="4" customWidth="1"/>
    <col min="8" max="8" width="15.421875" style="4" customWidth="1"/>
    <col min="9" max="9" width="15.28125" style="4" customWidth="1"/>
    <col min="10" max="10" width="15.421875" style="4" bestFit="1" customWidth="1"/>
    <col min="11" max="11" width="7.8515625" style="4" customWidth="1"/>
    <col min="12" max="12" width="14.00390625" style="4" bestFit="1" customWidth="1"/>
    <col min="13" max="13" width="18.421875" style="4" bestFit="1" customWidth="1"/>
    <col min="14" max="14" width="11.00390625" style="4" bestFit="1" customWidth="1"/>
    <col min="15" max="15" width="14.140625" style="4" bestFit="1" customWidth="1"/>
    <col min="16" max="16" width="21.7109375" style="4" customWidth="1"/>
    <col min="17" max="16384" width="11.421875" style="4" customWidth="1"/>
  </cols>
  <sheetData>
    <row r="1" spans="1:16" ht="12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2">
      <c r="A2" s="123" t="s">
        <v>56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>
      <c r="A4" s="126" t="s">
        <v>4</v>
      </c>
      <c r="B4" s="127" t="s">
        <v>0</v>
      </c>
      <c r="C4" s="126" t="s">
        <v>1</v>
      </c>
      <c r="D4" s="129" t="s">
        <v>106</v>
      </c>
      <c r="E4" s="127" t="s">
        <v>3</v>
      </c>
      <c r="F4" s="128"/>
      <c r="G4" s="128"/>
      <c r="H4" s="128"/>
      <c r="I4" s="128"/>
      <c r="J4" s="128"/>
      <c r="K4" s="124" t="s">
        <v>109</v>
      </c>
      <c r="L4" s="85"/>
      <c r="M4" s="85"/>
      <c r="N4" s="85"/>
      <c r="O4" s="85"/>
      <c r="P4" s="125" t="s">
        <v>110</v>
      </c>
    </row>
    <row r="5" spans="1:16" ht="12">
      <c r="A5" s="126"/>
      <c r="B5" s="127"/>
      <c r="C5" s="126"/>
      <c r="D5" s="130"/>
      <c r="E5" s="127"/>
      <c r="F5" s="1" t="s">
        <v>107</v>
      </c>
      <c r="G5" s="1" t="s">
        <v>108</v>
      </c>
      <c r="H5" s="1" t="s">
        <v>53</v>
      </c>
      <c r="I5" s="1" t="s">
        <v>2</v>
      </c>
      <c r="J5" s="1" t="s">
        <v>15</v>
      </c>
      <c r="K5" s="124"/>
      <c r="L5" s="85" t="s">
        <v>125</v>
      </c>
      <c r="M5" s="85" t="s">
        <v>119</v>
      </c>
      <c r="N5" s="85" t="s">
        <v>120</v>
      </c>
      <c r="O5" s="85" t="s">
        <v>121</v>
      </c>
      <c r="P5" s="125"/>
    </row>
    <row r="6" spans="1:16" ht="43.5">
      <c r="A6" s="131" t="s">
        <v>6</v>
      </c>
      <c r="B6" s="3" t="s">
        <v>16</v>
      </c>
      <c r="C6" s="3" t="s">
        <v>17</v>
      </c>
      <c r="D6" s="3" t="s">
        <v>34</v>
      </c>
      <c r="E6" s="6">
        <v>7500000000</v>
      </c>
      <c r="F6" s="2">
        <v>1000000000</v>
      </c>
      <c r="G6" s="7">
        <v>5000000000</v>
      </c>
      <c r="H6" s="7">
        <v>1000000000</v>
      </c>
      <c r="I6" s="2">
        <v>500000000</v>
      </c>
      <c r="J6" s="2"/>
      <c r="K6" s="8">
        <v>2012</v>
      </c>
      <c r="L6" s="168">
        <v>2013000030019</v>
      </c>
      <c r="M6" s="145" t="s">
        <v>122</v>
      </c>
      <c r="N6" s="145" t="s">
        <v>123</v>
      </c>
      <c r="O6" s="145" t="s">
        <v>124</v>
      </c>
      <c r="P6" s="84" t="s">
        <v>116</v>
      </c>
    </row>
    <row r="7" spans="1:16" ht="66">
      <c r="A7" s="132"/>
      <c r="B7" s="3" t="s">
        <v>76</v>
      </c>
      <c r="C7" s="3" t="s">
        <v>18</v>
      </c>
      <c r="D7" s="3" t="s">
        <v>35</v>
      </c>
      <c r="E7" s="9">
        <v>2245754371</v>
      </c>
      <c r="F7" s="3"/>
      <c r="G7" s="2">
        <v>2200000000</v>
      </c>
      <c r="H7" s="2"/>
      <c r="I7" s="2">
        <v>45745370</v>
      </c>
      <c r="J7" s="3"/>
      <c r="K7" s="8">
        <v>2012</v>
      </c>
      <c r="L7" s="169"/>
      <c r="M7" s="171"/>
      <c r="N7" s="171"/>
      <c r="O7" s="171"/>
      <c r="P7" s="83" t="s">
        <v>112</v>
      </c>
    </row>
    <row r="8" spans="1:16" ht="21.75">
      <c r="A8" s="132"/>
      <c r="B8" s="152" t="s">
        <v>7</v>
      </c>
      <c r="C8" s="10" t="s">
        <v>10</v>
      </c>
      <c r="D8" s="3" t="s">
        <v>36</v>
      </c>
      <c r="E8" s="11">
        <f>SUM(F8:J8)</f>
        <v>24824513000</v>
      </c>
      <c r="F8" s="12"/>
      <c r="G8" s="13">
        <v>22324513000</v>
      </c>
      <c r="H8" s="13"/>
      <c r="I8" s="14">
        <v>2500000000</v>
      </c>
      <c r="J8" s="15"/>
      <c r="K8" s="133">
        <v>2013</v>
      </c>
      <c r="L8" s="169"/>
      <c r="M8" s="171"/>
      <c r="N8" s="171"/>
      <c r="O8" s="171"/>
      <c r="P8" s="149" t="s">
        <v>117</v>
      </c>
    </row>
    <row r="9" spans="1:16" ht="21.75">
      <c r="A9" s="132"/>
      <c r="B9" s="152"/>
      <c r="C9" s="10" t="s">
        <v>9</v>
      </c>
      <c r="D9" s="3" t="s">
        <v>37</v>
      </c>
      <c r="E9" s="11">
        <v>1324503139</v>
      </c>
      <c r="F9" s="12"/>
      <c r="G9" s="11">
        <v>1324503139</v>
      </c>
      <c r="H9" s="11"/>
      <c r="I9" s="11"/>
      <c r="J9" s="15"/>
      <c r="K9" s="134"/>
      <c r="L9" s="169"/>
      <c r="M9" s="171"/>
      <c r="N9" s="171"/>
      <c r="O9" s="171"/>
      <c r="P9" s="150"/>
    </row>
    <row r="10" spans="1:16" ht="43.5">
      <c r="A10" s="132"/>
      <c r="B10" s="152"/>
      <c r="C10" s="10" t="s">
        <v>11</v>
      </c>
      <c r="D10" s="3" t="s">
        <v>38</v>
      </c>
      <c r="E10" s="11">
        <v>488800000</v>
      </c>
      <c r="F10" s="12"/>
      <c r="G10" s="11">
        <v>488800000</v>
      </c>
      <c r="H10" s="11"/>
      <c r="I10" s="11"/>
      <c r="J10" s="15"/>
      <c r="K10" s="134"/>
      <c r="L10" s="169"/>
      <c r="M10" s="171"/>
      <c r="N10" s="171"/>
      <c r="O10" s="171"/>
      <c r="P10" s="150"/>
    </row>
    <row r="11" spans="1:16" ht="12" customHeight="1">
      <c r="A11" s="132"/>
      <c r="B11" s="152"/>
      <c r="C11" s="16" t="s">
        <v>33</v>
      </c>
      <c r="D11" s="46"/>
      <c r="E11" s="11">
        <f>E10+E9+E8</f>
        <v>26637816139</v>
      </c>
      <c r="F11" s="12"/>
      <c r="G11" s="11">
        <f>G10+G9+G8</f>
        <v>24137816139</v>
      </c>
      <c r="H11" s="11"/>
      <c r="I11" s="11">
        <f>I8</f>
        <v>2500000000</v>
      </c>
      <c r="J11" s="15"/>
      <c r="K11" s="135"/>
      <c r="L11" s="170"/>
      <c r="M11" s="172"/>
      <c r="N11" s="172"/>
      <c r="O11" s="172"/>
      <c r="P11" s="151"/>
    </row>
    <row r="12" spans="1:16" ht="47.25" customHeight="1">
      <c r="A12" s="132"/>
      <c r="B12" s="17" t="s">
        <v>12</v>
      </c>
      <c r="C12" s="18" t="s">
        <v>13</v>
      </c>
      <c r="D12" s="17" t="s">
        <v>39</v>
      </c>
      <c r="E12" s="19">
        <v>3303663084</v>
      </c>
      <c r="F12" s="20"/>
      <c r="G12" s="19">
        <v>3000000000</v>
      </c>
      <c r="H12" s="19"/>
      <c r="I12" s="19"/>
      <c r="J12" s="19">
        <v>303663084</v>
      </c>
      <c r="K12" s="21">
        <v>2013</v>
      </c>
      <c r="L12" s="86"/>
      <c r="M12" s="86"/>
      <c r="N12" s="86"/>
      <c r="O12" s="86"/>
      <c r="P12" s="84" t="s">
        <v>113</v>
      </c>
    </row>
    <row r="13" spans="1:16" ht="43.5">
      <c r="A13" s="132"/>
      <c r="B13" s="17" t="s">
        <v>14</v>
      </c>
      <c r="C13" s="17" t="s">
        <v>8</v>
      </c>
      <c r="D13" s="3" t="s">
        <v>19</v>
      </c>
      <c r="E13" s="22">
        <v>5117615715</v>
      </c>
      <c r="F13" s="23"/>
      <c r="G13" s="24">
        <v>3633000000</v>
      </c>
      <c r="H13" s="24"/>
      <c r="I13" s="20"/>
      <c r="J13" s="25">
        <v>1484615715</v>
      </c>
      <c r="K13" s="21">
        <v>2013</v>
      </c>
      <c r="L13" s="86"/>
      <c r="M13" s="86"/>
      <c r="N13" s="86"/>
      <c r="O13" s="86"/>
      <c r="P13" s="84" t="s">
        <v>114</v>
      </c>
    </row>
    <row r="14" spans="1:16" ht="21.75">
      <c r="A14" s="131"/>
      <c r="B14" s="131" t="s">
        <v>20</v>
      </c>
      <c r="C14" s="17" t="s">
        <v>21</v>
      </c>
      <c r="D14" s="3" t="s">
        <v>40</v>
      </c>
      <c r="E14" s="19">
        <v>550000000</v>
      </c>
      <c r="F14" s="20"/>
      <c r="G14" s="19">
        <v>300000000</v>
      </c>
      <c r="H14" s="19"/>
      <c r="I14" s="26">
        <v>100000000</v>
      </c>
      <c r="J14" s="25">
        <v>150000000</v>
      </c>
      <c r="K14" s="136">
        <v>2013</v>
      </c>
      <c r="L14" s="163">
        <v>2013000030077</v>
      </c>
      <c r="M14" s="163" t="s">
        <v>126</v>
      </c>
      <c r="N14" s="163" t="s">
        <v>127</v>
      </c>
      <c r="O14" s="163" t="s">
        <v>128</v>
      </c>
      <c r="P14" s="145" t="s">
        <v>118</v>
      </c>
    </row>
    <row r="15" spans="1:16" ht="39.75" customHeight="1">
      <c r="A15" s="155"/>
      <c r="B15" s="142"/>
      <c r="C15" s="17" t="s">
        <v>22</v>
      </c>
      <c r="D15" s="3" t="s">
        <v>41</v>
      </c>
      <c r="E15" s="19">
        <v>329990100</v>
      </c>
      <c r="F15" s="27"/>
      <c r="G15" s="19">
        <v>300000000</v>
      </c>
      <c r="H15" s="19"/>
      <c r="I15" s="26">
        <v>29990100</v>
      </c>
      <c r="J15" s="25"/>
      <c r="K15" s="137"/>
      <c r="L15" s="164"/>
      <c r="M15" s="164"/>
      <c r="N15" s="164"/>
      <c r="O15" s="164"/>
      <c r="P15" s="146"/>
    </row>
    <row r="16" spans="1:16" ht="39.75" customHeight="1">
      <c r="A16" s="155"/>
      <c r="B16" s="142"/>
      <c r="C16" s="17" t="s">
        <v>23</v>
      </c>
      <c r="D16" s="3"/>
      <c r="E16" s="19">
        <v>262376122</v>
      </c>
      <c r="F16" s="27"/>
      <c r="G16" s="19">
        <v>262376122</v>
      </c>
      <c r="H16" s="19"/>
      <c r="I16" s="27"/>
      <c r="J16" s="25"/>
      <c r="K16" s="137"/>
      <c r="L16" s="164"/>
      <c r="M16" s="164"/>
      <c r="N16" s="164"/>
      <c r="O16" s="164"/>
      <c r="P16" s="146"/>
    </row>
    <row r="17" spans="1:16" ht="38.25" customHeight="1">
      <c r="A17" s="155"/>
      <c r="B17" s="142"/>
      <c r="C17" s="17" t="s">
        <v>24</v>
      </c>
      <c r="D17" s="3"/>
      <c r="E17" s="19">
        <v>67623878</v>
      </c>
      <c r="F17" s="27"/>
      <c r="G17" s="19">
        <v>37623878</v>
      </c>
      <c r="H17" s="19"/>
      <c r="I17" s="19">
        <v>20000000</v>
      </c>
      <c r="J17" s="25">
        <v>10000000</v>
      </c>
      <c r="K17" s="137"/>
      <c r="L17" s="164"/>
      <c r="M17" s="164"/>
      <c r="N17" s="164"/>
      <c r="O17" s="164"/>
      <c r="P17" s="146"/>
    </row>
    <row r="18" spans="1:16" ht="21.75">
      <c r="A18" s="155"/>
      <c r="B18" s="142"/>
      <c r="C18" s="17" t="s">
        <v>77</v>
      </c>
      <c r="D18" s="3"/>
      <c r="E18" s="19">
        <v>150000000</v>
      </c>
      <c r="F18" s="29"/>
      <c r="G18" s="30">
        <v>110000000</v>
      </c>
      <c r="H18" s="19"/>
      <c r="I18" s="20"/>
      <c r="J18" s="25">
        <v>40000000</v>
      </c>
      <c r="K18" s="137"/>
      <c r="L18" s="164"/>
      <c r="M18" s="164"/>
      <c r="N18" s="164"/>
      <c r="O18" s="164"/>
      <c r="P18" s="146"/>
    </row>
    <row r="19" spans="1:16" ht="33">
      <c r="A19" s="155"/>
      <c r="B19" s="142"/>
      <c r="C19" s="17" t="s">
        <v>25</v>
      </c>
      <c r="D19" s="18"/>
      <c r="E19" s="31">
        <v>190000000</v>
      </c>
      <c r="F19" s="29"/>
      <c r="G19" s="32">
        <v>190000000</v>
      </c>
      <c r="H19" s="33"/>
      <c r="I19" s="20"/>
      <c r="J19" s="20"/>
      <c r="K19" s="137"/>
      <c r="L19" s="164"/>
      <c r="M19" s="164"/>
      <c r="N19" s="164"/>
      <c r="O19" s="164"/>
      <c r="P19" s="146"/>
    </row>
    <row r="20" spans="1:16" ht="12">
      <c r="A20" s="155"/>
      <c r="B20" s="142"/>
      <c r="C20" s="34" t="s">
        <v>32</v>
      </c>
      <c r="D20" s="18"/>
      <c r="E20" s="31">
        <f>E19+E18+E17+E16+E15+E14</f>
        <v>1549990100</v>
      </c>
      <c r="F20" s="35"/>
      <c r="G20" s="32">
        <f>G19+G18+G17+G16+G15+G14</f>
        <v>1200000000</v>
      </c>
      <c r="H20" s="33"/>
      <c r="I20" s="26">
        <f>I17+I15+I14</f>
        <v>149990100</v>
      </c>
      <c r="J20" s="26">
        <f>J18+J17+J14</f>
        <v>200000000</v>
      </c>
      <c r="K20" s="138"/>
      <c r="L20" s="165"/>
      <c r="M20" s="165"/>
      <c r="N20" s="165"/>
      <c r="O20" s="165"/>
      <c r="P20" s="147"/>
    </row>
    <row r="21" spans="1:16" ht="24" customHeight="1">
      <c r="A21" s="155"/>
      <c r="B21" s="141" t="s">
        <v>43</v>
      </c>
      <c r="C21" s="17" t="s">
        <v>44</v>
      </c>
      <c r="D21" s="3" t="s">
        <v>47</v>
      </c>
      <c r="E21" s="31">
        <v>271818075</v>
      </c>
      <c r="F21" s="20"/>
      <c r="G21" s="32">
        <v>249818075</v>
      </c>
      <c r="H21" s="33"/>
      <c r="I21" s="26"/>
      <c r="J21" s="26">
        <v>22000000</v>
      </c>
      <c r="K21" s="139">
        <v>2013</v>
      </c>
      <c r="L21" s="163">
        <v>2013000030157</v>
      </c>
      <c r="M21" s="163" t="s">
        <v>126</v>
      </c>
      <c r="N21" s="173"/>
      <c r="O21" s="173"/>
      <c r="P21" s="145" t="s">
        <v>132</v>
      </c>
    </row>
    <row r="22" spans="1:16" ht="33">
      <c r="A22" s="155"/>
      <c r="B22" s="141"/>
      <c r="C22" s="17" t="s">
        <v>45</v>
      </c>
      <c r="D22" s="18"/>
      <c r="E22" s="31">
        <v>199720000</v>
      </c>
      <c r="F22" s="20"/>
      <c r="G22" s="32">
        <v>199720000</v>
      </c>
      <c r="H22" s="33"/>
      <c r="I22" s="26"/>
      <c r="J22" s="26"/>
      <c r="K22" s="140"/>
      <c r="L22" s="164"/>
      <c r="M22" s="164"/>
      <c r="N22" s="174"/>
      <c r="O22" s="174"/>
      <c r="P22" s="146"/>
    </row>
    <row r="23" spans="1:16" ht="84" customHeight="1">
      <c r="A23" s="155"/>
      <c r="B23" s="141"/>
      <c r="C23" s="48" t="s">
        <v>46</v>
      </c>
      <c r="D23" s="49"/>
      <c r="E23" s="50">
        <f>E22+E21</f>
        <v>471538075</v>
      </c>
      <c r="F23" s="23"/>
      <c r="G23" s="61">
        <f>G22+G21</f>
        <v>449538075</v>
      </c>
      <c r="H23" s="62"/>
      <c r="I23" s="51"/>
      <c r="J23" s="51">
        <f>J21</f>
        <v>22000000</v>
      </c>
      <c r="K23" s="140"/>
      <c r="L23" s="165"/>
      <c r="M23" s="165"/>
      <c r="N23" s="175"/>
      <c r="O23" s="175"/>
      <c r="P23" s="147"/>
    </row>
    <row r="24" spans="1:16" ht="21.75">
      <c r="A24" s="155"/>
      <c r="B24" s="141" t="s">
        <v>55</v>
      </c>
      <c r="C24" s="17" t="s">
        <v>48</v>
      </c>
      <c r="D24" s="3" t="s">
        <v>51</v>
      </c>
      <c r="E24" s="26">
        <v>640000000</v>
      </c>
      <c r="F24" s="20"/>
      <c r="G24" s="32">
        <v>540000000</v>
      </c>
      <c r="H24" s="32">
        <v>100000000</v>
      </c>
      <c r="I24" s="26"/>
      <c r="J24" s="26"/>
      <c r="K24" s="144">
        <v>2013</v>
      </c>
      <c r="L24" s="163">
        <v>2013000030188</v>
      </c>
      <c r="M24" s="163" t="s">
        <v>126</v>
      </c>
      <c r="N24" s="173"/>
      <c r="O24" s="173"/>
      <c r="P24" s="145" t="s">
        <v>115</v>
      </c>
    </row>
    <row r="25" spans="1:16" ht="21.75">
      <c r="A25" s="155"/>
      <c r="B25" s="141"/>
      <c r="C25" s="17" t="s">
        <v>49</v>
      </c>
      <c r="D25" s="3" t="s">
        <v>52</v>
      </c>
      <c r="E25" s="26">
        <v>560000000</v>
      </c>
      <c r="F25" s="20"/>
      <c r="G25" s="32">
        <v>560000000</v>
      </c>
      <c r="H25" s="63"/>
      <c r="I25" s="26"/>
      <c r="J25" s="26"/>
      <c r="K25" s="144"/>
      <c r="L25" s="166"/>
      <c r="M25" s="166"/>
      <c r="N25" s="174"/>
      <c r="O25" s="174"/>
      <c r="P25" s="146"/>
    </row>
    <row r="26" spans="1:16" ht="33">
      <c r="A26" s="155"/>
      <c r="B26" s="141"/>
      <c r="C26" s="17" t="s">
        <v>50</v>
      </c>
      <c r="D26" s="18"/>
      <c r="E26" s="26">
        <v>190000000</v>
      </c>
      <c r="F26" s="20"/>
      <c r="G26" s="32">
        <v>50000000</v>
      </c>
      <c r="H26" s="63"/>
      <c r="I26" s="26"/>
      <c r="J26" s="26">
        <v>140000000</v>
      </c>
      <c r="K26" s="144"/>
      <c r="L26" s="166"/>
      <c r="M26" s="166"/>
      <c r="N26" s="174"/>
      <c r="O26" s="174"/>
      <c r="P26" s="146"/>
    </row>
    <row r="27" spans="1:16" ht="21.75">
      <c r="A27" s="155"/>
      <c r="B27" s="141"/>
      <c r="C27" s="34" t="s">
        <v>54</v>
      </c>
      <c r="D27" s="18"/>
      <c r="E27" s="26">
        <f>E26+E25+E24</f>
        <v>1390000000</v>
      </c>
      <c r="F27" s="20"/>
      <c r="G27" s="32">
        <f>G26+G25+G24</f>
        <v>1150000000</v>
      </c>
      <c r="H27" s="32">
        <f>H24</f>
        <v>100000000</v>
      </c>
      <c r="I27" s="26"/>
      <c r="J27" s="26">
        <f>J26</f>
        <v>140000000</v>
      </c>
      <c r="K27" s="144"/>
      <c r="L27" s="167"/>
      <c r="M27" s="167"/>
      <c r="N27" s="175"/>
      <c r="O27" s="175"/>
      <c r="P27" s="147"/>
    </row>
    <row r="28" spans="1:16" ht="12">
      <c r="A28" s="67"/>
      <c r="B28" s="54"/>
      <c r="C28" s="55"/>
      <c r="D28" s="56"/>
      <c r="E28" s="57"/>
      <c r="F28" s="58"/>
      <c r="G28" s="36"/>
      <c r="H28" s="36"/>
      <c r="I28" s="57"/>
      <c r="J28" s="57"/>
      <c r="K28" s="59"/>
      <c r="L28" s="59"/>
      <c r="M28" s="59"/>
      <c r="N28" s="59"/>
      <c r="O28" s="59"/>
      <c r="P28" s="60"/>
    </row>
    <row r="29" spans="1:16" ht="12">
      <c r="A29" s="67"/>
      <c r="B29" s="54"/>
      <c r="C29" s="55"/>
      <c r="D29" s="56"/>
      <c r="E29" s="57"/>
      <c r="F29" s="58"/>
      <c r="G29" s="36"/>
      <c r="H29" s="36"/>
      <c r="I29" s="57"/>
      <c r="J29" s="57"/>
      <c r="K29" s="59"/>
      <c r="L29" s="59"/>
      <c r="M29" s="59"/>
      <c r="N29" s="59"/>
      <c r="O29" s="59"/>
      <c r="P29" s="60"/>
    </row>
    <row r="30" spans="1:16" ht="12">
      <c r="A30" s="126" t="s">
        <v>4</v>
      </c>
      <c r="B30" s="127" t="s">
        <v>0</v>
      </c>
      <c r="C30" s="126" t="s">
        <v>1</v>
      </c>
      <c r="D30" s="129" t="s">
        <v>106</v>
      </c>
      <c r="E30" s="127" t="s">
        <v>3</v>
      </c>
      <c r="F30" s="128"/>
      <c r="G30" s="128"/>
      <c r="H30" s="128"/>
      <c r="I30" s="128"/>
      <c r="J30" s="128"/>
      <c r="K30" s="128" t="s">
        <v>109</v>
      </c>
      <c r="L30" s="85"/>
      <c r="M30" s="85"/>
      <c r="N30" s="85"/>
      <c r="O30" s="85"/>
      <c r="P30" s="125" t="s">
        <v>110</v>
      </c>
    </row>
    <row r="31" spans="1:16" ht="12">
      <c r="A31" s="126"/>
      <c r="B31" s="127"/>
      <c r="C31" s="126"/>
      <c r="D31" s="130"/>
      <c r="E31" s="127"/>
      <c r="F31" s="1" t="s">
        <v>107</v>
      </c>
      <c r="G31" s="1" t="s">
        <v>108</v>
      </c>
      <c r="H31" s="1" t="s">
        <v>53</v>
      </c>
      <c r="I31" s="1" t="s">
        <v>2</v>
      </c>
      <c r="J31" s="1" t="s">
        <v>15</v>
      </c>
      <c r="K31" s="128"/>
      <c r="L31" s="85" t="s">
        <v>125</v>
      </c>
      <c r="M31" s="85" t="s">
        <v>119</v>
      </c>
      <c r="N31" s="85" t="s">
        <v>120</v>
      </c>
      <c r="O31" s="85" t="s">
        <v>121</v>
      </c>
      <c r="P31" s="125"/>
    </row>
    <row r="32" spans="1:16" ht="33">
      <c r="A32" s="156"/>
      <c r="B32" s="131" t="s">
        <v>30</v>
      </c>
      <c r="C32" s="17" t="s">
        <v>26</v>
      </c>
      <c r="D32" s="3" t="s">
        <v>42</v>
      </c>
      <c r="E32" s="19">
        <v>561459639.85</v>
      </c>
      <c r="F32" s="20"/>
      <c r="G32" s="19">
        <v>561459640</v>
      </c>
      <c r="H32" s="19"/>
      <c r="I32" s="26"/>
      <c r="J32" s="25"/>
      <c r="K32" s="143">
        <v>2013</v>
      </c>
      <c r="L32" s="163">
        <v>2013000030105</v>
      </c>
      <c r="M32" s="163" t="s">
        <v>126</v>
      </c>
      <c r="N32" s="163" t="s">
        <v>129</v>
      </c>
      <c r="O32" s="163" t="s">
        <v>130</v>
      </c>
      <c r="P32" s="152" t="s">
        <v>133</v>
      </c>
    </row>
    <row r="33" spans="1:16" ht="21.75">
      <c r="A33" s="156"/>
      <c r="B33" s="142"/>
      <c r="C33" s="17" t="s">
        <v>27</v>
      </c>
      <c r="D33" s="3"/>
      <c r="E33" s="19">
        <v>638540360.15</v>
      </c>
      <c r="F33" s="27"/>
      <c r="G33" s="19">
        <v>638540360.15</v>
      </c>
      <c r="H33" s="19"/>
      <c r="I33" s="26"/>
      <c r="J33" s="25"/>
      <c r="K33" s="143"/>
      <c r="L33" s="166"/>
      <c r="M33" s="166"/>
      <c r="N33" s="166"/>
      <c r="O33" s="166"/>
      <c r="P33" s="152"/>
    </row>
    <row r="34" spans="1:16" ht="43.5">
      <c r="A34" s="156"/>
      <c r="B34" s="142"/>
      <c r="C34" s="17" t="s">
        <v>28</v>
      </c>
      <c r="D34" s="3"/>
      <c r="E34" s="19">
        <v>600000000</v>
      </c>
      <c r="F34" s="27"/>
      <c r="G34" s="19">
        <v>600000000</v>
      </c>
      <c r="H34" s="19"/>
      <c r="I34" s="27"/>
      <c r="J34" s="25"/>
      <c r="K34" s="143"/>
      <c r="L34" s="166"/>
      <c r="M34" s="166"/>
      <c r="N34" s="166"/>
      <c r="O34" s="166"/>
      <c r="P34" s="152"/>
    </row>
    <row r="35" spans="1:16" ht="33">
      <c r="A35" s="156"/>
      <c r="B35" s="142"/>
      <c r="C35" s="17" t="s">
        <v>29</v>
      </c>
      <c r="D35" s="3"/>
      <c r="E35" s="19">
        <v>170000000</v>
      </c>
      <c r="F35" s="27"/>
      <c r="G35" s="19">
        <v>170000000</v>
      </c>
      <c r="H35" s="19"/>
      <c r="I35" s="26"/>
      <c r="J35" s="25"/>
      <c r="K35" s="143"/>
      <c r="L35" s="166"/>
      <c r="M35" s="166"/>
      <c r="N35" s="166"/>
      <c r="O35" s="166"/>
      <c r="P35" s="152"/>
    </row>
    <row r="36" spans="1:16" ht="12">
      <c r="A36" s="156"/>
      <c r="B36" s="142"/>
      <c r="C36" s="34" t="s">
        <v>31</v>
      </c>
      <c r="D36" s="3"/>
      <c r="E36" s="19">
        <f>E35+E34+E33+E32</f>
        <v>1970000000</v>
      </c>
      <c r="F36" s="27"/>
      <c r="G36" s="19">
        <f>G35+G34+G33+G32</f>
        <v>1970000000.15</v>
      </c>
      <c r="H36" s="19"/>
      <c r="I36" s="26"/>
      <c r="J36" s="25"/>
      <c r="K36" s="143"/>
      <c r="L36" s="167"/>
      <c r="M36" s="167"/>
      <c r="N36" s="167"/>
      <c r="O36" s="167"/>
      <c r="P36" s="152"/>
    </row>
    <row r="37" spans="1:16" ht="21.75">
      <c r="A37" s="156"/>
      <c r="B37" s="131" t="s">
        <v>63</v>
      </c>
      <c r="C37" s="17" t="s">
        <v>64</v>
      </c>
      <c r="D37" s="89" t="s">
        <v>138</v>
      </c>
      <c r="E37" s="64">
        <v>750000000</v>
      </c>
      <c r="F37" s="65"/>
      <c r="G37" s="64">
        <v>750000000</v>
      </c>
      <c r="H37" s="52"/>
      <c r="I37" s="31"/>
      <c r="J37" s="53"/>
      <c r="K37" s="28"/>
      <c r="L37" s="163">
        <v>2013000030172</v>
      </c>
      <c r="M37" s="163" t="s">
        <v>126</v>
      </c>
      <c r="N37" s="163"/>
      <c r="O37" s="163"/>
      <c r="P37" s="146" t="s">
        <v>135</v>
      </c>
    </row>
    <row r="38" spans="1:16" ht="21.75">
      <c r="A38" s="156"/>
      <c r="B38" s="142"/>
      <c r="C38" s="17" t="s">
        <v>65</v>
      </c>
      <c r="D38" s="89" t="s">
        <v>139</v>
      </c>
      <c r="E38" s="37">
        <v>500000000</v>
      </c>
      <c r="F38" s="27"/>
      <c r="G38" s="37">
        <v>500000000</v>
      </c>
      <c r="H38" s="19"/>
      <c r="I38" s="26"/>
      <c r="J38" s="25"/>
      <c r="K38" s="28"/>
      <c r="L38" s="164"/>
      <c r="M38" s="164"/>
      <c r="N38" s="164"/>
      <c r="O38" s="164"/>
      <c r="P38" s="146"/>
    </row>
    <row r="39" spans="1:16" ht="21.75">
      <c r="A39" s="156"/>
      <c r="B39" s="142"/>
      <c r="C39" s="34" t="s">
        <v>66</v>
      </c>
      <c r="D39" s="68"/>
      <c r="E39" s="37">
        <f>E38+E37</f>
        <v>1250000000</v>
      </c>
      <c r="F39" s="27"/>
      <c r="G39" s="37">
        <f>G38+G37</f>
        <v>1250000000</v>
      </c>
      <c r="H39" s="19"/>
      <c r="I39" s="26"/>
      <c r="J39" s="25"/>
      <c r="K39" s="28"/>
      <c r="L39" s="165"/>
      <c r="M39" s="165"/>
      <c r="N39" s="165"/>
      <c r="O39" s="165"/>
      <c r="P39" s="147"/>
    </row>
    <row r="40" spans="1:16" ht="21.75">
      <c r="A40" s="156"/>
      <c r="B40" s="131" t="s">
        <v>57</v>
      </c>
      <c r="C40" s="17" t="s">
        <v>58</v>
      </c>
      <c r="D40" s="3" t="s">
        <v>59</v>
      </c>
      <c r="E40" s="19">
        <v>150000772</v>
      </c>
      <c r="F40" s="20"/>
      <c r="G40" s="19">
        <v>100000000</v>
      </c>
      <c r="H40" s="19"/>
      <c r="I40" s="26">
        <v>50000772</v>
      </c>
      <c r="J40" s="25"/>
      <c r="K40" s="136">
        <v>2013</v>
      </c>
      <c r="L40" s="163"/>
      <c r="M40" s="163" t="s">
        <v>137</v>
      </c>
      <c r="N40" s="163"/>
      <c r="O40" s="163"/>
      <c r="P40" s="145" t="s">
        <v>134</v>
      </c>
    </row>
    <row r="41" spans="1:16" ht="21.75">
      <c r="A41" s="156"/>
      <c r="B41" s="142"/>
      <c r="C41" s="17" t="s">
        <v>60</v>
      </c>
      <c r="D41" s="3" t="s">
        <v>61</v>
      </c>
      <c r="E41" s="19">
        <v>149007602</v>
      </c>
      <c r="F41" s="27"/>
      <c r="G41" s="19">
        <v>100000000</v>
      </c>
      <c r="H41" s="19">
        <v>49007602</v>
      </c>
      <c r="I41" s="26"/>
      <c r="J41" s="25"/>
      <c r="K41" s="137"/>
      <c r="L41" s="164"/>
      <c r="M41" s="164"/>
      <c r="N41" s="164"/>
      <c r="O41" s="164"/>
      <c r="P41" s="146"/>
    </row>
    <row r="42" spans="1:16" ht="12">
      <c r="A42" s="156"/>
      <c r="B42" s="142"/>
      <c r="C42" s="34" t="s">
        <v>62</v>
      </c>
      <c r="D42" s="68"/>
      <c r="E42" s="19">
        <f>E41+E40</f>
        <v>299008374</v>
      </c>
      <c r="F42" s="27"/>
      <c r="G42" s="19">
        <f>G41+G40</f>
        <v>200000000</v>
      </c>
      <c r="H42" s="19">
        <f>H41</f>
        <v>49007602</v>
      </c>
      <c r="I42" s="26">
        <f>I40</f>
        <v>50000772</v>
      </c>
      <c r="J42" s="25"/>
      <c r="K42" s="138"/>
      <c r="L42" s="165"/>
      <c r="M42" s="165"/>
      <c r="N42" s="165"/>
      <c r="O42" s="165"/>
      <c r="P42" s="147"/>
    </row>
    <row r="43" spans="1:16" ht="21.75">
      <c r="A43" s="156"/>
      <c r="B43" s="131" t="s">
        <v>67</v>
      </c>
      <c r="C43" s="17" t="s">
        <v>68</v>
      </c>
      <c r="D43" s="3" t="s">
        <v>69</v>
      </c>
      <c r="E43" s="19">
        <v>3907332668</v>
      </c>
      <c r="F43" s="27"/>
      <c r="G43" s="19">
        <v>3907332668</v>
      </c>
      <c r="H43" s="19"/>
      <c r="I43" s="26"/>
      <c r="J43" s="25"/>
      <c r="K43" s="136">
        <v>2013</v>
      </c>
      <c r="L43" s="163">
        <v>2014000030003</v>
      </c>
      <c r="M43" s="163" t="s">
        <v>131</v>
      </c>
      <c r="N43" s="163"/>
      <c r="O43" s="163"/>
      <c r="P43" s="145" t="s">
        <v>136</v>
      </c>
    </row>
    <row r="44" spans="1:16" ht="12" customHeight="1">
      <c r="A44" s="156"/>
      <c r="B44" s="131"/>
      <c r="C44" s="17" t="s">
        <v>70</v>
      </c>
      <c r="D44" s="3"/>
      <c r="E44" s="19">
        <v>1172199800</v>
      </c>
      <c r="F44" s="26">
        <v>333509091</v>
      </c>
      <c r="G44" s="19">
        <v>838690709</v>
      </c>
      <c r="H44" s="19"/>
      <c r="I44" s="26"/>
      <c r="J44" s="25"/>
      <c r="K44" s="137"/>
      <c r="L44" s="164"/>
      <c r="M44" s="164"/>
      <c r="N44" s="164"/>
      <c r="O44" s="164"/>
      <c r="P44" s="146"/>
    </row>
    <row r="45" spans="1:16" ht="12" customHeight="1">
      <c r="A45" s="156"/>
      <c r="B45" s="131"/>
      <c r="C45" s="17" t="s">
        <v>71</v>
      </c>
      <c r="D45" s="3"/>
      <c r="E45" s="19">
        <v>253976623</v>
      </c>
      <c r="F45" s="26"/>
      <c r="G45" s="19">
        <v>253976623</v>
      </c>
      <c r="H45" s="19"/>
      <c r="I45" s="26"/>
      <c r="J45" s="25"/>
      <c r="K45" s="137"/>
      <c r="L45" s="164"/>
      <c r="M45" s="164"/>
      <c r="N45" s="164"/>
      <c r="O45" s="164"/>
      <c r="P45" s="146"/>
    </row>
    <row r="46" spans="1:16" ht="12" customHeight="1">
      <c r="A46" s="156"/>
      <c r="B46" s="131"/>
      <c r="C46" s="34" t="s">
        <v>72</v>
      </c>
      <c r="D46" s="3"/>
      <c r="E46" s="19">
        <f>E45+E44+E43</f>
        <v>5333509091</v>
      </c>
      <c r="F46" s="26">
        <f>F44</f>
        <v>333509091</v>
      </c>
      <c r="G46" s="19">
        <f>G45+G44+G43</f>
        <v>5000000000</v>
      </c>
      <c r="H46" s="19"/>
      <c r="I46" s="26"/>
      <c r="J46" s="25"/>
      <c r="K46" s="137"/>
      <c r="L46" s="164"/>
      <c r="M46" s="164"/>
      <c r="N46" s="164"/>
      <c r="O46" s="164"/>
      <c r="P46" s="146"/>
    </row>
    <row r="47" spans="1:16" ht="12" customHeight="1">
      <c r="A47" s="156"/>
      <c r="B47" s="131"/>
      <c r="C47" s="17" t="s">
        <v>73</v>
      </c>
      <c r="D47" s="3"/>
      <c r="E47" s="19">
        <v>1009132759</v>
      </c>
      <c r="F47" s="19">
        <v>1009132759</v>
      </c>
      <c r="G47" s="19"/>
      <c r="H47" s="19"/>
      <c r="I47" s="26"/>
      <c r="J47" s="25"/>
      <c r="K47" s="137"/>
      <c r="L47" s="164"/>
      <c r="M47" s="164"/>
      <c r="N47" s="164"/>
      <c r="O47" s="164"/>
      <c r="P47" s="146"/>
    </row>
    <row r="48" spans="1:16" ht="12">
      <c r="A48" s="156"/>
      <c r="B48" s="131"/>
      <c r="C48" s="69" t="s">
        <v>74</v>
      </c>
      <c r="D48" s="68"/>
      <c r="E48" s="19">
        <v>30273983</v>
      </c>
      <c r="F48" s="19">
        <v>30273983</v>
      </c>
      <c r="G48" s="19"/>
      <c r="H48" s="19"/>
      <c r="I48" s="26"/>
      <c r="J48" s="25"/>
      <c r="K48" s="137"/>
      <c r="L48" s="164"/>
      <c r="M48" s="164"/>
      <c r="N48" s="164"/>
      <c r="O48" s="164"/>
      <c r="P48" s="146"/>
    </row>
    <row r="49" spans="1:16" ht="12" customHeight="1">
      <c r="A49" s="156"/>
      <c r="B49" s="131"/>
      <c r="C49" s="34" t="s">
        <v>72</v>
      </c>
      <c r="D49" s="3"/>
      <c r="E49" s="19">
        <f>E48+E47</f>
        <v>1039406742</v>
      </c>
      <c r="F49" s="19">
        <f>F48+F47</f>
        <v>1039406742</v>
      </c>
      <c r="G49" s="19"/>
      <c r="H49" s="19"/>
      <c r="I49" s="26"/>
      <c r="J49" s="25"/>
      <c r="K49" s="137"/>
      <c r="L49" s="164"/>
      <c r="M49" s="164"/>
      <c r="N49" s="164"/>
      <c r="O49" s="164"/>
      <c r="P49" s="146"/>
    </row>
    <row r="50" spans="1:16" ht="21.75">
      <c r="A50" s="156"/>
      <c r="B50" s="131"/>
      <c r="C50" s="34" t="s">
        <v>75</v>
      </c>
      <c r="D50" s="3"/>
      <c r="E50" s="19">
        <f>E49+E46</f>
        <v>6372915833</v>
      </c>
      <c r="F50" s="26">
        <f>F49+F46</f>
        <v>1372915833</v>
      </c>
      <c r="G50" s="19">
        <f>G46</f>
        <v>5000000000</v>
      </c>
      <c r="H50" s="19"/>
      <c r="I50" s="26"/>
      <c r="J50" s="25"/>
      <c r="K50" s="138"/>
      <c r="L50" s="165"/>
      <c r="M50" s="165"/>
      <c r="N50" s="165"/>
      <c r="O50" s="165"/>
      <c r="P50" s="147"/>
    </row>
    <row r="51" spans="1:16" ht="12">
      <c r="A51" s="5"/>
      <c r="B51" s="5"/>
      <c r="C51" s="38" t="s">
        <v>5</v>
      </c>
      <c r="D51" s="38"/>
      <c r="E51" s="39">
        <f>E50+E27+E23+E20+E13+E12+E11+E7+E6</f>
        <v>54589293317</v>
      </c>
      <c r="F51" s="40">
        <f>F50</f>
        <v>1372915833</v>
      </c>
      <c r="G51" s="40">
        <f>G50+G27+G23+G20+G13+G12+G11+G7+G6</f>
        <v>45770354214</v>
      </c>
      <c r="H51" s="40">
        <f>H27</f>
        <v>100000000</v>
      </c>
      <c r="I51" s="40">
        <f>I20+I11+I7+I6</f>
        <v>3195735470</v>
      </c>
      <c r="J51" s="40">
        <f>J27+J23+J20+J13+J12+J6</f>
        <v>2150278799</v>
      </c>
      <c r="K51" s="41"/>
      <c r="L51" s="41"/>
      <c r="M51" s="41"/>
      <c r="N51" s="41"/>
      <c r="O51" s="41"/>
      <c r="P51" s="41"/>
    </row>
    <row r="52" spans="3:8" ht="12">
      <c r="C52" s="42"/>
      <c r="D52" s="42"/>
      <c r="E52" s="43"/>
      <c r="G52" s="44"/>
      <c r="H52" s="44"/>
    </row>
    <row r="53" ht="12">
      <c r="E53" s="47"/>
    </row>
    <row r="54" spans="3:5" ht="12">
      <c r="C54" s="45"/>
      <c r="D54" s="45"/>
      <c r="E54" s="45"/>
    </row>
    <row r="86" spans="2:6" s="75" customFormat="1" ht="12" hidden="1">
      <c r="B86" s="148" t="s">
        <v>91</v>
      </c>
      <c r="C86" s="148"/>
      <c r="D86" s="148"/>
      <c r="E86" s="148"/>
      <c r="F86" s="148"/>
    </row>
    <row r="87" s="75" customFormat="1" ht="12" hidden="1"/>
    <row r="88" spans="1:16" s="75" customFormat="1" ht="12" customHeight="1" hidden="1">
      <c r="A88" s="121"/>
      <c r="B88" s="157" t="s">
        <v>0</v>
      </c>
      <c r="C88" s="119" t="s">
        <v>2</v>
      </c>
      <c r="D88" s="158" t="s">
        <v>106</v>
      </c>
      <c r="E88" s="157" t="s">
        <v>3</v>
      </c>
      <c r="F88" s="154"/>
      <c r="G88" s="119" t="s">
        <v>110</v>
      </c>
      <c r="H88" s="120"/>
      <c r="I88" s="120"/>
      <c r="J88" s="120"/>
      <c r="K88" s="120"/>
      <c r="L88" s="87"/>
      <c r="M88" s="87"/>
      <c r="N88" s="87"/>
      <c r="O88" s="87"/>
      <c r="P88" s="79"/>
    </row>
    <row r="89" spans="1:16" s="75" customFormat="1" ht="12" customHeight="1" hidden="1">
      <c r="A89" s="121"/>
      <c r="B89" s="157"/>
      <c r="C89" s="119"/>
      <c r="D89" s="159"/>
      <c r="E89" s="157"/>
      <c r="F89" s="154"/>
      <c r="G89" s="120"/>
      <c r="H89" s="120"/>
      <c r="I89" s="120"/>
      <c r="J89" s="120"/>
      <c r="K89" s="120"/>
      <c r="L89" s="87"/>
      <c r="M89" s="87"/>
      <c r="N89" s="87"/>
      <c r="O89" s="87"/>
      <c r="P89" s="79"/>
    </row>
    <row r="90" spans="2:16" s="75" customFormat="1" ht="25.5" customHeight="1" hidden="1">
      <c r="B90" s="76" t="s">
        <v>78</v>
      </c>
      <c r="C90" s="77" t="s">
        <v>79</v>
      </c>
      <c r="D90" s="78" t="s">
        <v>89</v>
      </c>
      <c r="E90" s="153">
        <v>14179684584.92</v>
      </c>
      <c r="F90" s="154"/>
      <c r="G90" s="117" t="s">
        <v>80</v>
      </c>
      <c r="H90" s="118"/>
      <c r="I90" s="118"/>
      <c r="J90" s="118"/>
      <c r="K90" s="118"/>
      <c r="L90" s="88"/>
      <c r="M90" s="88"/>
      <c r="N90" s="88"/>
      <c r="O90" s="88"/>
      <c r="P90" s="80"/>
    </row>
    <row r="91" spans="2:16" s="75" customFormat="1" ht="26.25" customHeight="1" hidden="1">
      <c r="B91" s="77" t="s">
        <v>81</v>
      </c>
      <c r="C91" s="77" t="s">
        <v>82</v>
      </c>
      <c r="D91" s="78" t="s">
        <v>89</v>
      </c>
      <c r="E91" s="153">
        <v>12641705753.3</v>
      </c>
      <c r="F91" s="154"/>
      <c r="G91" s="117" t="s">
        <v>80</v>
      </c>
      <c r="H91" s="118"/>
      <c r="I91" s="118"/>
      <c r="J91" s="118"/>
      <c r="K91" s="118"/>
      <c r="L91" s="88"/>
      <c r="M91" s="88"/>
      <c r="N91" s="88"/>
      <c r="O91" s="88"/>
      <c r="P91" s="80"/>
    </row>
    <row r="92" spans="2:16" s="75" customFormat="1" ht="26.25" customHeight="1" hidden="1">
      <c r="B92" s="77" t="s">
        <v>83</v>
      </c>
      <c r="C92" s="77" t="s">
        <v>84</v>
      </c>
      <c r="D92" s="78" t="s">
        <v>89</v>
      </c>
      <c r="E92" s="153">
        <v>13499422346.63</v>
      </c>
      <c r="F92" s="154"/>
      <c r="G92" s="117" t="s">
        <v>80</v>
      </c>
      <c r="H92" s="118"/>
      <c r="I92" s="118"/>
      <c r="J92" s="118"/>
      <c r="K92" s="118"/>
      <c r="L92" s="88"/>
      <c r="M92" s="88"/>
      <c r="N92" s="88"/>
      <c r="O92" s="88"/>
      <c r="P92" s="80"/>
    </row>
    <row r="93" spans="2:16" s="75" customFormat="1" ht="26.25" customHeight="1" hidden="1">
      <c r="B93" s="76" t="s">
        <v>85</v>
      </c>
      <c r="C93" s="77" t="s">
        <v>86</v>
      </c>
      <c r="D93" s="78" t="s">
        <v>90</v>
      </c>
      <c r="E93" s="153">
        <v>8267115122.96</v>
      </c>
      <c r="F93" s="154"/>
      <c r="G93" s="117" t="s">
        <v>80</v>
      </c>
      <c r="H93" s="118"/>
      <c r="I93" s="118"/>
      <c r="J93" s="118"/>
      <c r="K93" s="118"/>
      <c r="L93" s="88"/>
      <c r="M93" s="88"/>
      <c r="N93" s="88"/>
      <c r="O93" s="88"/>
      <c r="P93" s="80"/>
    </row>
    <row r="94" spans="2:16" s="75" customFormat="1" ht="26.25" customHeight="1" hidden="1">
      <c r="B94" s="76" t="s">
        <v>87</v>
      </c>
      <c r="C94" s="77" t="s">
        <v>88</v>
      </c>
      <c r="D94" s="78" t="s">
        <v>90</v>
      </c>
      <c r="E94" s="153">
        <v>7618951019.55</v>
      </c>
      <c r="F94" s="154"/>
      <c r="G94" s="117" t="s">
        <v>80</v>
      </c>
      <c r="H94" s="118"/>
      <c r="I94" s="118"/>
      <c r="J94" s="118"/>
      <c r="K94" s="118"/>
      <c r="L94" s="88"/>
      <c r="M94" s="88"/>
      <c r="N94" s="88"/>
      <c r="O94" s="88"/>
      <c r="P94" s="80"/>
    </row>
    <row r="95" spans="4:6" s="75" customFormat="1" ht="12" hidden="1">
      <c r="D95" s="74" t="s">
        <v>105</v>
      </c>
      <c r="E95" s="160">
        <f>SUM(E90:F94)</f>
        <v>56206878827.36</v>
      </c>
      <c r="F95" s="161"/>
    </row>
    <row r="96" s="75" customFormat="1" ht="12" hidden="1"/>
    <row r="97" s="75" customFormat="1" ht="12" hidden="1"/>
    <row r="98" spans="2:5" s="75" customFormat="1" ht="12" hidden="1">
      <c r="B98" s="162" t="s">
        <v>92</v>
      </c>
      <c r="C98" s="162"/>
      <c r="D98" s="162"/>
      <c r="E98" s="162"/>
    </row>
    <row r="99" spans="2:6" ht="12" hidden="1">
      <c r="B99" s="5"/>
      <c r="C99" s="5"/>
      <c r="D99" s="5"/>
      <c r="E99" s="5"/>
      <c r="F99" s="5"/>
    </row>
    <row r="100" spans="2:16" ht="12" customHeight="1" hidden="1">
      <c r="B100" s="157" t="s">
        <v>0</v>
      </c>
      <c r="C100" s="119" t="s">
        <v>2</v>
      </c>
      <c r="D100" s="158" t="s">
        <v>106</v>
      </c>
      <c r="E100" s="157" t="s">
        <v>3</v>
      </c>
      <c r="F100" s="154"/>
      <c r="G100" s="119" t="s">
        <v>110</v>
      </c>
      <c r="H100" s="120"/>
      <c r="I100" s="120"/>
      <c r="J100" s="120"/>
      <c r="K100" s="120"/>
      <c r="L100" s="87"/>
      <c r="M100" s="87"/>
      <c r="N100" s="87"/>
      <c r="O100" s="87"/>
      <c r="P100" s="121"/>
    </row>
    <row r="101" spans="2:16" ht="12" customHeight="1" hidden="1">
      <c r="B101" s="157"/>
      <c r="C101" s="119"/>
      <c r="D101" s="159"/>
      <c r="E101" s="157"/>
      <c r="F101" s="154"/>
      <c r="G101" s="120"/>
      <c r="H101" s="120"/>
      <c r="I101" s="120"/>
      <c r="J101" s="120"/>
      <c r="K101" s="120"/>
      <c r="L101" s="87"/>
      <c r="M101" s="87"/>
      <c r="N101" s="87"/>
      <c r="O101" s="87"/>
      <c r="P101" s="122"/>
    </row>
    <row r="102" spans="2:16" ht="24.75" hidden="1">
      <c r="B102" s="70" t="s">
        <v>93</v>
      </c>
      <c r="C102" s="71" t="s">
        <v>94</v>
      </c>
      <c r="D102" s="72">
        <v>2941</v>
      </c>
      <c r="E102" s="153">
        <v>7087882442.83</v>
      </c>
      <c r="F102" s="154"/>
      <c r="G102" s="117" t="s">
        <v>111</v>
      </c>
      <c r="H102" s="118"/>
      <c r="I102" s="118"/>
      <c r="J102" s="118"/>
      <c r="K102" s="118"/>
      <c r="L102" s="88"/>
      <c r="M102" s="88"/>
      <c r="N102" s="88"/>
      <c r="O102" s="88"/>
      <c r="P102" s="81"/>
    </row>
    <row r="103" spans="2:16" ht="24.75" hidden="1">
      <c r="B103" s="70" t="s">
        <v>95</v>
      </c>
      <c r="C103" s="71" t="s">
        <v>96</v>
      </c>
      <c r="D103" s="72">
        <v>2941</v>
      </c>
      <c r="E103" s="153">
        <v>7933356414.47</v>
      </c>
      <c r="F103" s="154"/>
      <c r="G103" s="117" t="s">
        <v>111</v>
      </c>
      <c r="H103" s="118"/>
      <c r="I103" s="118"/>
      <c r="J103" s="118"/>
      <c r="K103" s="118"/>
      <c r="L103" s="88"/>
      <c r="M103" s="88"/>
      <c r="N103" s="88"/>
      <c r="O103" s="88"/>
      <c r="P103" s="81"/>
    </row>
    <row r="104" spans="2:16" ht="24.75" hidden="1">
      <c r="B104" s="70" t="s">
        <v>97</v>
      </c>
      <c r="C104" s="71" t="s">
        <v>98</v>
      </c>
      <c r="D104" s="72">
        <v>2941</v>
      </c>
      <c r="E104" s="153">
        <v>7255011920.8</v>
      </c>
      <c r="F104" s="154"/>
      <c r="G104" s="117" t="s">
        <v>111</v>
      </c>
      <c r="H104" s="118"/>
      <c r="I104" s="118"/>
      <c r="J104" s="118"/>
      <c r="K104" s="118"/>
      <c r="L104" s="88"/>
      <c r="M104" s="88"/>
      <c r="N104" s="88"/>
      <c r="O104" s="88"/>
      <c r="P104" s="81"/>
    </row>
    <row r="105" spans="2:16" ht="24.75" hidden="1">
      <c r="B105" s="70" t="s">
        <v>99</v>
      </c>
      <c r="C105" s="71" t="s">
        <v>100</v>
      </c>
      <c r="D105" s="72">
        <v>2941</v>
      </c>
      <c r="E105" s="153">
        <v>7237493293.49</v>
      </c>
      <c r="F105" s="154"/>
      <c r="G105" s="117" t="s">
        <v>111</v>
      </c>
      <c r="H105" s="118"/>
      <c r="I105" s="118"/>
      <c r="J105" s="118"/>
      <c r="K105" s="118"/>
      <c r="L105" s="88"/>
      <c r="M105" s="88"/>
      <c r="N105" s="88"/>
      <c r="O105" s="88"/>
      <c r="P105" s="81"/>
    </row>
    <row r="106" spans="2:16" ht="13.5" hidden="1">
      <c r="B106" s="70" t="s">
        <v>101</v>
      </c>
      <c r="C106" s="71" t="s">
        <v>102</v>
      </c>
      <c r="D106" s="72">
        <v>2941</v>
      </c>
      <c r="E106" s="153">
        <v>7479417395.16</v>
      </c>
      <c r="F106" s="154"/>
      <c r="G106" s="117" t="s">
        <v>111</v>
      </c>
      <c r="H106" s="118"/>
      <c r="I106" s="118"/>
      <c r="J106" s="118"/>
      <c r="K106" s="118"/>
      <c r="L106" s="88"/>
      <c r="M106" s="88"/>
      <c r="N106" s="88"/>
      <c r="O106" s="88"/>
      <c r="P106" s="81"/>
    </row>
    <row r="107" spans="2:16" ht="13.5" hidden="1">
      <c r="B107" s="70" t="s">
        <v>103</v>
      </c>
      <c r="C107" s="71" t="s">
        <v>104</v>
      </c>
      <c r="D107" s="72">
        <v>2941</v>
      </c>
      <c r="E107" s="153">
        <v>7504826811.2</v>
      </c>
      <c r="F107" s="154"/>
      <c r="G107" s="117" t="s">
        <v>111</v>
      </c>
      <c r="H107" s="118"/>
      <c r="I107" s="118"/>
      <c r="J107" s="118"/>
      <c r="K107" s="118"/>
      <c r="L107" s="88"/>
      <c r="M107" s="88"/>
      <c r="N107" s="88"/>
      <c r="O107" s="88"/>
      <c r="P107" s="81"/>
    </row>
    <row r="108" spans="2:16" ht="12" hidden="1">
      <c r="B108" s="73"/>
      <c r="C108" s="73"/>
      <c r="D108" s="74" t="s">
        <v>105</v>
      </c>
      <c r="E108" s="160">
        <f>SUM(E102:E107)</f>
        <v>44497988277.95</v>
      </c>
      <c r="F108" s="161"/>
      <c r="G108" s="75"/>
      <c r="H108" s="75"/>
      <c r="I108" s="75"/>
      <c r="J108" s="75"/>
      <c r="K108" s="75"/>
      <c r="L108" s="75"/>
      <c r="M108" s="75"/>
      <c r="N108" s="75"/>
      <c r="O108" s="75"/>
      <c r="P108" s="82"/>
    </row>
    <row r="109" ht="12" hidden="1"/>
    <row r="110" ht="12" hidden="1"/>
    <row r="111" ht="12" hidden="1"/>
    <row r="112" ht="12" hidden="1"/>
    <row r="113" ht="12" hidden="1"/>
    <row r="114" ht="12" hidden="1"/>
    <row r="115" ht="12" hidden="1"/>
  </sheetData>
  <sheetProtection/>
  <mergeCells count="113">
    <mergeCell ref="L40:L42"/>
    <mergeCell ref="M40:M42"/>
    <mergeCell ref="N40:N42"/>
    <mergeCell ref="O40:O42"/>
    <mergeCell ref="L43:L50"/>
    <mergeCell ref="M43:M50"/>
    <mergeCell ref="N43:N50"/>
    <mergeCell ref="O43:O50"/>
    <mergeCell ref="L21:L23"/>
    <mergeCell ref="M21:M23"/>
    <mergeCell ref="N21:N23"/>
    <mergeCell ref="O21:O23"/>
    <mergeCell ref="L24:L27"/>
    <mergeCell ref="M24:M27"/>
    <mergeCell ref="N24:N27"/>
    <mergeCell ref="O24:O27"/>
    <mergeCell ref="L6:L11"/>
    <mergeCell ref="M6:M11"/>
    <mergeCell ref="N6:N11"/>
    <mergeCell ref="O6:O11"/>
    <mergeCell ref="L14:L20"/>
    <mergeCell ref="M14:M20"/>
    <mergeCell ref="N14:N20"/>
    <mergeCell ref="O14:O20"/>
    <mergeCell ref="K40:K42"/>
    <mergeCell ref="P40:P42"/>
    <mergeCell ref="P32:P36"/>
    <mergeCell ref="L32:L36"/>
    <mergeCell ref="M32:M36"/>
    <mergeCell ref="N32:N36"/>
    <mergeCell ref="O32:O36"/>
    <mergeCell ref="L37:L39"/>
    <mergeCell ref="M37:M39"/>
    <mergeCell ref="N37:N39"/>
    <mergeCell ref="D30:D31"/>
    <mergeCell ref="P30:P31"/>
    <mergeCell ref="P37:P39"/>
    <mergeCell ref="O37:O39"/>
    <mergeCell ref="F30:J30"/>
    <mergeCell ref="K30:K31"/>
    <mergeCell ref="E107:F107"/>
    <mergeCell ref="E108:F108"/>
    <mergeCell ref="E95:F95"/>
    <mergeCell ref="E102:F102"/>
    <mergeCell ref="E103:F103"/>
    <mergeCell ref="E104:F104"/>
    <mergeCell ref="E105:F105"/>
    <mergeCell ref="B98:E98"/>
    <mergeCell ref="E94:F94"/>
    <mergeCell ref="B100:B101"/>
    <mergeCell ref="C100:C101"/>
    <mergeCell ref="D100:D101"/>
    <mergeCell ref="E100:F101"/>
    <mergeCell ref="E106:F106"/>
    <mergeCell ref="B88:B89"/>
    <mergeCell ref="C88:C89"/>
    <mergeCell ref="D88:D89"/>
    <mergeCell ref="E92:F92"/>
    <mergeCell ref="E88:F89"/>
    <mergeCell ref="E93:F93"/>
    <mergeCell ref="A88:A89"/>
    <mergeCell ref="E90:F90"/>
    <mergeCell ref="E91:F91"/>
    <mergeCell ref="A14:A27"/>
    <mergeCell ref="A32:A50"/>
    <mergeCell ref="B43:B50"/>
    <mergeCell ref="B24:B27"/>
    <mergeCell ref="B32:B36"/>
    <mergeCell ref="B37:B39"/>
    <mergeCell ref="B40:B42"/>
    <mergeCell ref="P43:P50"/>
    <mergeCell ref="B86:F86"/>
    <mergeCell ref="P8:P11"/>
    <mergeCell ref="P14:P20"/>
    <mergeCell ref="P21:P23"/>
    <mergeCell ref="P24:P27"/>
    <mergeCell ref="E30:E31"/>
    <mergeCell ref="B8:B11"/>
    <mergeCell ref="B30:B31"/>
    <mergeCell ref="C30:C31"/>
    <mergeCell ref="A6:A13"/>
    <mergeCell ref="K8:K11"/>
    <mergeCell ref="K43:K50"/>
    <mergeCell ref="K21:K23"/>
    <mergeCell ref="B21:B23"/>
    <mergeCell ref="B14:B20"/>
    <mergeCell ref="K14:K20"/>
    <mergeCell ref="K32:K36"/>
    <mergeCell ref="K24:K27"/>
    <mergeCell ref="A30:A31"/>
    <mergeCell ref="A2:P2"/>
    <mergeCell ref="K4:K5"/>
    <mergeCell ref="P4:P5"/>
    <mergeCell ref="A4:A5"/>
    <mergeCell ref="B4:B5"/>
    <mergeCell ref="C4:C5"/>
    <mergeCell ref="E4:E5"/>
    <mergeCell ref="F4:J4"/>
    <mergeCell ref="D4:D5"/>
    <mergeCell ref="G94:K94"/>
    <mergeCell ref="G90:K90"/>
    <mergeCell ref="G91:K91"/>
    <mergeCell ref="G92:K92"/>
    <mergeCell ref="G93:K93"/>
    <mergeCell ref="G88:K89"/>
    <mergeCell ref="G104:K104"/>
    <mergeCell ref="G105:K105"/>
    <mergeCell ref="G106:K106"/>
    <mergeCell ref="G107:K107"/>
    <mergeCell ref="G100:K101"/>
    <mergeCell ref="P100:P101"/>
    <mergeCell ref="G102:K102"/>
    <mergeCell ref="G103:K103"/>
  </mergeCells>
  <printOptions/>
  <pageMargins left="0.7" right="0.7" top="0.75" bottom="0.75" header="0.3" footer="0.3"/>
  <pageSetup horizontalDpi="1200" verticalDpi="12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0"/>
  <sheetViews>
    <sheetView zoomScale="80" zoomScaleNormal="80" zoomScaleSheetLayoutView="80" workbookViewId="0" topLeftCell="B14">
      <selection activeCell="C10" sqref="C10"/>
    </sheetView>
  </sheetViews>
  <sheetFormatPr defaultColWidth="11.57421875" defaultRowHeight="15"/>
  <cols>
    <col min="1" max="1" width="12.421875" style="4" hidden="1" customWidth="1"/>
    <col min="2" max="2" width="27.421875" style="4" customWidth="1"/>
    <col min="3" max="3" width="28.421875" style="4" customWidth="1"/>
    <col min="4" max="4" width="17.8515625" style="4" customWidth="1"/>
    <col min="5" max="5" width="15.8515625" style="4" bestFit="1" customWidth="1"/>
    <col min="6" max="6" width="17.28125" style="4" customWidth="1"/>
    <col min="7" max="7" width="15.421875" style="4" customWidth="1"/>
    <col min="8" max="8" width="16.7109375" style="4" customWidth="1"/>
    <col min="9" max="9" width="16.8515625" style="4" customWidth="1"/>
    <col min="10" max="10" width="19.28125" style="4" customWidth="1"/>
    <col min="11" max="16384" width="11.421875" style="4" customWidth="1"/>
  </cols>
  <sheetData>
    <row r="1" spans="1:10" ht="12">
      <c r="A1" s="66"/>
      <c r="B1" s="182" t="s">
        <v>158</v>
      </c>
      <c r="C1" s="182"/>
      <c r="D1" s="182"/>
      <c r="E1" s="182"/>
      <c r="F1" s="182"/>
      <c r="G1" s="182"/>
      <c r="H1" s="182"/>
      <c r="I1" s="182"/>
      <c r="J1" s="182"/>
    </row>
    <row r="2" spans="1:10" ht="12">
      <c r="A2" s="123" t="s">
        <v>159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2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2" customHeight="1">
      <c r="A4" s="126" t="s">
        <v>4</v>
      </c>
      <c r="B4" s="127" t="s">
        <v>0</v>
      </c>
      <c r="C4" s="126" t="s">
        <v>160</v>
      </c>
      <c r="D4" s="127" t="s">
        <v>3</v>
      </c>
      <c r="E4" s="128"/>
      <c r="F4" s="128"/>
      <c r="G4" s="128"/>
      <c r="H4" s="128"/>
      <c r="I4" s="128"/>
      <c r="J4" s="128" t="s">
        <v>142</v>
      </c>
    </row>
    <row r="5" spans="1:10" ht="12">
      <c r="A5" s="126"/>
      <c r="B5" s="127"/>
      <c r="C5" s="126"/>
      <c r="D5" s="127"/>
      <c r="E5" s="1" t="s">
        <v>107</v>
      </c>
      <c r="F5" s="1" t="s">
        <v>108</v>
      </c>
      <c r="G5" s="1" t="s">
        <v>53</v>
      </c>
      <c r="H5" s="1" t="s">
        <v>2</v>
      </c>
      <c r="I5" s="1" t="s">
        <v>156</v>
      </c>
      <c r="J5" s="128"/>
    </row>
    <row r="6" spans="1:10" ht="24">
      <c r="A6" s="131" t="s">
        <v>6</v>
      </c>
      <c r="B6" s="102" t="s">
        <v>16</v>
      </c>
      <c r="C6" s="3" t="s">
        <v>17</v>
      </c>
      <c r="D6" s="6">
        <v>7500000000</v>
      </c>
      <c r="E6" s="2">
        <v>1000000000</v>
      </c>
      <c r="F6" s="7">
        <v>5000000000</v>
      </c>
      <c r="G6" s="7">
        <v>1000000000</v>
      </c>
      <c r="H6" s="2">
        <v>500000000</v>
      </c>
      <c r="J6" s="92" t="s">
        <v>140</v>
      </c>
    </row>
    <row r="7" spans="1:10" ht="60">
      <c r="A7" s="132"/>
      <c r="B7" s="102" t="s">
        <v>76</v>
      </c>
      <c r="C7" s="3" t="s">
        <v>18</v>
      </c>
      <c r="D7" s="9">
        <v>2245754371</v>
      </c>
      <c r="E7" s="3"/>
      <c r="F7" s="2">
        <v>2200000000</v>
      </c>
      <c r="G7" s="2"/>
      <c r="H7" s="2">
        <v>45745370</v>
      </c>
      <c r="I7" s="3"/>
      <c r="J7" s="92" t="s">
        <v>141</v>
      </c>
    </row>
    <row r="8" spans="1:10" ht="24">
      <c r="A8" s="132"/>
      <c r="B8" s="178" t="s">
        <v>7</v>
      </c>
      <c r="C8" s="10" t="s">
        <v>157</v>
      </c>
      <c r="D8" s="11">
        <v>24824513000</v>
      </c>
      <c r="E8" s="12"/>
      <c r="F8" s="13">
        <f>D8-H8</f>
        <v>22324513000</v>
      </c>
      <c r="G8" s="13"/>
      <c r="H8" s="14">
        <v>2500000000</v>
      </c>
      <c r="I8" s="15"/>
      <c r="J8" s="93" t="s">
        <v>140</v>
      </c>
    </row>
    <row r="9" spans="1:10" ht="15">
      <c r="A9" s="132"/>
      <c r="B9" s="178"/>
      <c r="C9" s="115" t="s">
        <v>9</v>
      </c>
      <c r="D9" s="11">
        <v>1324503139</v>
      </c>
      <c r="E9" s="12"/>
      <c r="F9" s="11">
        <v>1324503139</v>
      </c>
      <c r="G9" s="11"/>
      <c r="H9" s="11"/>
      <c r="I9" s="15"/>
      <c r="J9" s="93" t="s">
        <v>141</v>
      </c>
    </row>
    <row r="10" spans="1:10" ht="60">
      <c r="A10" s="132"/>
      <c r="B10" s="178"/>
      <c r="C10" s="10" t="s">
        <v>11</v>
      </c>
      <c r="D10" s="11">
        <v>488800000</v>
      </c>
      <c r="E10" s="12"/>
      <c r="F10" s="11">
        <v>488800000</v>
      </c>
      <c r="G10" s="11"/>
      <c r="H10" s="11"/>
      <c r="I10" s="15"/>
      <c r="J10" s="94" t="s">
        <v>143</v>
      </c>
    </row>
    <row r="11" spans="1:10" ht="15">
      <c r="A11" s="132"/>
      <c r="B11" s="178"/>
      <c r="C11" s="16" t="s">
        <v>33</v>
      </c>
      <c r="D11" s="112">
        <f>D10+D9+D8</f>
        <v>26637816139</v>
      </c>
      <c r="E11" s="113"/>
      <c r="F11" s="112">
        <f>F10+F9+F8</f>
        <v>24137816139</v>
      </c>
      <c r="G11" s="112"/>
      <c r="H11" s="112">
        <f>H8</f>
        <v>2500000000</v>
      </c>
      <c r="I11" s="15"/>
      <c r="J11" s="91"/>
    </row>
    <row r="12" spans="1:10" ht="36">
      <c r="A12" s="132"/>
      <c r="B12" s="17" t="s">
        <v>12</v>
      </c>
      <c r="C12" s="17" t="s">
        <v>13</v>
      </c>
      <c r="D12" s="19">
        <v>3303663084</v>
      </c>
      <c r="E12" s="20"/>
      <c r="F12" s="19">
        <v>3000000000</v>
      </c>
      <c r="G12" s="19"/>
      <c r="H12" s="19"/>
      <c r="I12" s="19">
        <v>303663084</v>
      </c>
      <c r="J12" s="95" t="s">
        <v>144</v>
      </c>
    </row>
    <row r="13" spans="1:10" ht="62.25" customHeight="1">
      <c r="A13" s="132"/>
      <c r="B13" s="17" t="s">
        <v>14</v>
      </c>
      <c r="C13" s="17" t="s">
        <v>8</v>
      </c>
      <c r="D13" s="22">
        <v>5117615715</v>
      </c>
      <c r="E13" s="23"/>
      <c r="F13" s="24">
        <v>3633000000</v>
      </c>
      <c r="G13" s="24"/>
      <c r="H13" s="20"/>
      <c r="I13" s="25">
        <v>1484615715</v>
      </c>
      <c r="J13" s="93" t="s">
        <v>141</v>
      </c>
    </row>
    <row r="14" spans="1:10" ht="38.25" customHeight="1">
      <c r="A14" s="131"/>
      <c r="B14" s="176" t="s">
        <v>20</v>
      </c>
      <c r="C14" s="103" t="s">
        <v>21</v>
      </c>
      <c r="D14" s="19">
        <v>550000000</v>
      </c>
      <c r="E14" s="20"/>
      <c r="F14" s="19">
        <v>300000000</v>
      </c>
      <c r="G14" s="19"/>
      <c r="H14" s="26">
        <v>100000000</v>
      </c>
      <c r="I14" s="25">
        <v>150000000</v>
      </c>
      <c r="J14" s="96" t="s">
        <v>144</v>
      </c>
    </row>
    <row r="15" spans="1:10" ht="39.75" customHeight="1">
      <c r="A15" s="155"/>
      <c r="B15" s="177"/>
      <c r="C15" s="103" t="s">
        <v>22</v>
      </c>
      <c r="D15" s="19">
        <v>329990100</v>
      </c>
      <c r="E15" s="27"/>
      <c r="F15" s="19">
        <v>300000000</v>
      </c>
      <c r="G15" s="19"/>
      <c r="H15" s="26">
        <v>29990100</v>
      </c>
      <c r="I15" s="25"/>
      <c r="J15" s="96" t="s">
        <v>144</v>
      </c>
    </row>
    <row r="16" spans="1:10" ht="39.75" customHeight="1">
      <c r="A16" s="155"/>
      <c r="B16" s="177"/>
      <c r="C16" s="17" t="s">
        <v>23</v>
      </c>
      <c r="D16" s="19">
        <v>262376122</v>
      </c>
      <c r="E16" s="27"/>
      <c r="F16" s="19">
        <v>262376122</v>
      </c>
      <c r="G16" s="19"/>
      <c r="H16" s="27"/>
      <c r="I16" s="25"/>
      <c r="J16" s="97" t="s">
        <v>145</v>
      </c>
    </row>
    <row r="17" spans="1:10" ht="52.5" customHeight="1">
      <c r="A17" s="155"/>
      <c r="B17" s="177"/>
      <c r="C17" s="17" t="s">
        <v>24</v>
      </c>
      <c r="D17" s="19">
        <v>67623878</v>
      </c>
      <c r="E17" s="27"/>
      <c r="F17" s="19">
        <v>37623878</v>
      </c>
      <c r="G17" s="19"/>
      <c r="H17" s="19">
        <v>20000000</v>
      </c>
      <c r="I17" s="25">
        <v>10000000</v>
      </c>
      <c r="J17" s="97" t="s">
        <v>145</v>
      </c>
    </row>
    <row r="18" spans="1:10" ht="39.75" customHeight="1">
      <c r="A18" s="155"/>
      <c r="B18" s="177"/>
      <c r="C18" s="17" t="s">
        <v>77</v>
      </c>
      <c r="D18" s="19">
        <v>150000000</v>
      </c>
      <c r="E18" s="29"/>
      <c r="F18" s="30">
        <v>110000000</v>
      </c>
      <c r="G18" s="19"/>
      <c r="H18" s="20"/>
      <c r="I18" s="25">
        <v>40000000</v>
      </c>
      <c r="J18" s="97" t="s">
        <v>145</v>
      </c>
    </row>
    <row r="19" spans="1:10" ht="36">
      <c r="A19" s="155"/>
      <c r="B19" s="177"/>
      <c r="C19" s="17" t="s">
        <v>25</v>
      </c>
      <c r="D19" s="31">
        <v>190000000</v>
      </c>
      <c r="E19" s="29"/>
      <c r="F19" s="32">
        <v>190000000</v>
      </c>
      <c r="G19" s="33"/>
      <c r="H19" s="20"/>
      <c r="I19" s="20"/>
      <c r="J19" s="97" t="s">
        <v>145</v>
      </c>
    </row>
    <row r="20" spans="1:10" ht="24">
      <c r="A20" s="155"/>
      <c r="B20" s="177"/>
      <c r="C20" s="34" t="s">
        <v>32</v>
      </c>
      <c r="D20" s="109">
        <f>D19+D18+D17+D16+D15+D14</f>
        <v>1549990100</v>
      </c>
      <c r="E20" s="110"/>
      <c r="F20" s="108">
        <f>F19+F18+F17+F16+F15+F14</f>
        <v>1200000000</v>
      </c>
      <c r="G20" s="111"/>
      <c r="H20" s="40">
        <f>H17+H15+H14</f>
        <v>149990100</v>
      </c>
      <c r="I20" s="40">
        <f>I18+I17+I14</f>
        <v>200000000</v>
      </c>
      <c r="J20" s="98"/>
    </row>
    <row r="21" spans="1:10" ht="51.75" customHeight="1">
      <c r="A21" s="155"/>
      <c r="B21" s="176" t="s">
        <v>55</v>
      </c>
      <c r="C21" s="101" t="s">
        <v>48</v>
      </c>
      <c r="D21" s="26">
        <v>640000000</v>
      </c>
      <c r="E21" s="20"/>
      <c r="F21" s="32">
        <v>540000000</v>
      </c>
      <c r="G21" s="32">
        <v>100000000</v>
      </c>
      <c r="H21" s="26"/>
      <c r="I21" s="26"/>
      <c r="J21" s="116" t="s">
        <v>163</v>
      </c>
    </row>
    <row r="22" spans="1:10" ht="52.5" customHeight="1">
      <c r="A22" s="155"/>
      <c r="B22" s="176"/>
      <c r="C22" s="101" t="s">
        <v>49</v>
      </c>
      <c r="D22" s="26">
        <v>560000000</v>
      </c>
      <c r="E22" s="20"/>
      <c r="F22" s="32">
        <v>560000000</v>
      </c>
      <c r="G22" s="63"/>
      <c r="H22" s="26"/>
      <c r="I22" s="26"/>
      <c r="J22" s="116" t="s">
        <v>163</v>
      </c>
    </row>
    <row r="23" spans="1:10" ht="45" customHeight="1">
      <c r="A23" s="155"/>
      <c r="B23" s="176"/>
      <c r="C23" s="101" t="s">
        <v>50</v>
      </c>
      <c r="D23" s="26">
        <v>190000000</v>
      </c>
      <c r="E23" s="20"/>
      <c r="F23" s="32">
        <v>50000000</v>
      </c>
      <c r="G23" s="63"/>
      <c r="H23" s="26"/>
      <c r="I23" s="26">
        <v>140000000</v>
      </c>
      <c r="J23" s="116" t="s">
        <v>163</v>
      </c>
    </row>
    <row r="24" spans="1:10" ht="24">
      <c r="A24" s="155"/>
      <c r="B24" s="176"/>
      <c r="C24" s="34" t="s">
        <v>54</v>
      </c>
      <c r="D24" s="40">
        <f>D23+D22+D21</f>
        <v>1390000000</v>
      </c>
      <c r="E24" s="107"/>
      <c r="F24" s="108">
        <f>F23+F22+F21</f>
        <v>1150000000</v>
      </c>
      <c r="G24" s="108">
        <f>G21</f>
        <v>100000000</v>
      </c>
      <c r="H24" s="40"/>
      <c r="I24" s="40">
        <f>I23</f>
        <v>140000000</v>
      </c>
      <c r="J24" s="99"/>
    </row>
    <row r="25" spans="1:10" ht="57" customHeight="1">
      <c r="A25" s="156"/>
      <c r="B25" s="176" t="s">
        <v>30</v>
      </c>
      <c r="C25" s="17" t="s">
        <v>26</v>
      </c>
      <c r="D25" s="19">
        <v>561459639.85</v>
      </c>
      <c r="E25" s="20"/>
      <c r="F25" s="19">
        <v>561459640</v>
      </c>
      <c r="G25" s="19"/>
      <c r="H25" s="26"/>
      <c r="I25" s="25"/>
      <c r="J25" s="96" t="s">
        <v>146</v>
      </c>
    </row>
    <row r="26" spans="1:10" ht="32.25" customHeight="1">
      <c r="A26" s="156"/>
      <c r="B26" s="177"/>
      <c r="C26" s="17" t="s">
        <v>27</v>
      </c>
      <c r="D26" s="19">
        <v>638540360.15</v>
      </c>
      <c r="E26" s="27"/>
      <c r="F26" s="19">
        <v>638540360.15</v>
      </c>
      <c r="G26" s="19"/>
      <c r="H26" s="26"/>
      <c r="I26" s="25"/>
      <c r="J26" s="97" t="s">
        <v>145</v>
      </c>
    </row>
    <row r="27" spans="1:10" ht="60">
      <c r="A27" s="156"/>
      <c r="B27" s="177"/>
      <c r="C27" s="17" t="s">
        <v>28</v>
      </c>
      <c r="D27" s="19">
        <v>600000000</v>
      </c>
      <c r="E27" s="27"/>
      <c r="F27" s="19">
        <v>600000000</v>
      </c>
      <c r="G27" s="19"/>
      <c r="H27" s="27"/>
      <c r="I27" s="25"/>
      <c r="J27" s="96" t="s">
        <v>147</v>
      </c>
    </row>
    <row r="28" spans="1:10" ht="36">
      <c r="A28" s="156"/>
      <c r="B28" s="177"/>
      <c r="C28" s="17" t="s">
        <v>29</v>
      </c>
      <c r="D28" s="19">
        <v>170000000</v>
      </c>
      <c r="E28" s="27"/>
      <c r="F28" s="19">
        <v>170000000</v>
      </c>
      <c r="G28" s="19"/>
      <c r="H28" s="26"/>
      <c r="I28" s="25"/>
      <c r="J28" s="97" t="s">
        <v>145</v>
      </c>
    </row>
    <row r="29" spans="1:10" ht="24">
      <c r="A29" s="156"/>
      <c r="B29" s="177"/>
      <c r="C29" s="34" t="s">
        <v>31</v>
      </c>
      <c r="D29" s="106">
        <f>D28+D27+D26+D25</f>
        <v>1970000000</v>
      </c>
      <c r="E29" s="105"/>
      <c r="F29" s="106">
        <f>F28+F27+F26+F25</f>
        <v>1970000000.15</v>
      </c>
      <c r="G29" s="19"/>
      <c r="H29" s="26"/>
      <c r="I29" s="25"/>
      <c r="J29" s="100"/>
    </row>
    <row r="30" spans="1:10" ht="42.75" customHeight="1">
      <c r="A30" s="156"/>
      <c r="B30" s="176" t="s">
        <v>63</v>
      </c>
      <c r="C30" s="103" t="s">
        <v>64</v>
      </c>
      <c r="D30" s="64">
        <v>750000000</v>
      </c>
      <c r="E30" s="65"/>
      <c r="F30" s="64">
        <v>750000000</v>
      </c>
      <c r="G30" s="52"/>
      <c r="H30" s="31"/>
      <c r="I30" s="53"/>
      <c r="J30" s="114" t="s">
        <v>162</v>
      </c>
    </row>
    <row r="31" spans="1:10" ht="35.25" customHeight="1">
      <c r="A31" s="156"/>
      <c r="B31" s="177"/>
      <c r="C31" s="103" t="s">
        <v>65</v>
      </c>
      <c r="D31" s="37">
        <v>500000000</v>
      </c>
      <c r="E31" s="27"/>
      <c r="F31" s="37">
        <v>500000000</v>
      </c>
      <c r="G31" s="19"/>
      <c r="H31" s="26"/>
      <c r="I31" s="25"/>
      <c r="J31" s="114" t="s">
        <v>162</v>
      </c>
    </row>
    <row r="32" spans="1:10" ht="24">
      <c r="A32" s="156"/>
      <c r="B32" s="177"/>
      <c r="C32" s="34" t="s">
        <v>66</v>
      </c>
      <c r="D32" s="104">
        <f>D31+D30</f>
        <v>1250000000</v>
      </c>
      <c r="E32" s="105"/>
      <c r="F32" s="104">
        <f>F31+F30</f>
        <v>1250000000</v>
      </c>
      <c r="G32" s="19"/>
      <c r="H32" s="26"/>
      <c r="I32" s="25"/>
      <c r="J32" s="98"/>
    </row>
    <row r="33" spans="1:10" ht="33" customHeight="1">
      <c r="A33" s="156"/>
      <c r="B33" s="176" t="s">
        <v>57</v>
      </c>
      <c r="C33" s="17" t="s">
        <v>58</v>
      </c>
      <c r="D33" s="19">
        <v>150000772</v>
      </c>
      <c r="E33" s="20"/>
      <c r="F33" s="19">
        <v>100000000</v>
      </c>
      <c r="G33" s="19"/>
      <c r="H33" s="26">
        <v>50000772</v>
      </c>
      <c r="I33" s="25"/>
      <c r="J33" s="96" t="s">
        <v>148</v>
      </c>
    </row>
    <row r="34" spans="1:10" ht="48" customHeight="1">
      <c r="A34" s="156"/>
      <c r="B34" s="177"/>
      <c r="C34" s="17" t="s">
        <v>60</v>
      </c>
      <c r="D34" s="19">
        <v>149007602</v>
      </c>
      <c r="E34" s="27"/>
      <c r="F34" s="19">
        <v>100000000</v>
      </c>
      <c r="G34" s="19">
        <v>49007602</v>
      </c>
      <c r="H34" s="26"/>
      <c r="I34" s="25"/>
      <c r="J34" s="96" t="s">
        <v>148</v>
      </c>
    </row>
    <row r="35" spans="1:10" ht="24">
      <c r="A35" s="156"/>
      <c r="B35" s="177"/>
      <c r="C35" s="34" t="s">
        <v>62</v>
      </c>
      <c r="D35" s="19">
        <f>D34+D33</f>
        <v>299008374</v>
      </c>
      <c r="E35" s="27"/>
      <c r="F35" s="19">
        <f>F34+F33</f>
        <v>200000000</v>
      </c>
      <c r="G35" s="19">
        <f>G34</f>
        <v>49007602</v>
      </c>
      <c r="H35" s="26">
        <f>H33</f>
        <v>50000772</v>
      </c>
      <c r="I35" s="25"/>
      <c r="J35" s="98"/>
    </row>
    <row r="36" spans="1:10" ht="61.5" customHeight="1">
      <c r="A36" s="156"/>
      <c r="B36" s="131" t="s">
        <v>149</v>
      </c>
      <c r="C36" s="17" t="s">
        <v>150</v>
      </c>
      <c r="D36" s="19">
        <v>1325000000</v>
      </c>
      <c r="E36" s="27"/>
      <c r="F36" s="19">
        <v>625000000</v>
      </c>
      <c r="G36" s="19">
        <v>600000000</v>
      </c>
      <c r="H36" s="26"/>
      <c r="I36" s="25">
        <v>100000000</v>
      </c>
      <c r="J36" s="179" t="s">
        <v>161</v>
      </c>
    </row>
    <row r="37" spans="1:10" ht="50.25" customHeight="1">
      <c r="A37" s="156"/>
      <c r="B37" s="131"/>
      <c r="C37" s="17" t="s">
        <v>151</v>
      </c>
      <c r="D37" s="19">
        <v>312485000</v>
      </c>
      <c r="E37" s="19"/>
      <c r="F37" s="19">
        <f>D37</f>
        <v>312485000</v>
      </c>
      <c r="G37" s="19"/>
      <c r="H37" s="26"/>
      <c r="I37" s="25"/>
      <c r="J37" s="180"/>
    </row>
    <row r="38" spans="1:10" ht="50.25" customHeight="1">
      <c r="A38" s="156"/>
      <c r="B38" s="131"/>
      <c r="C38" s="17" t="s">
        <v>152</v>
      </c>
      <c r="D38" s="19">
        <v>312485000</v>
      </c>
      <c r="E38" s="19"/>
      <c r="F38" s="19">
        <f>D38</f>
        <v>312485000</v>
      </c>
      <c r="G38" s="19"/>
      <c r="H38" s="26"/>
      <c r="I38" s="25"/>
      <c r="J38" s="180"/>
    </row>
    <row r="39" spans="1:10" ht="50.25" customHeight="1">
      <c r="A39" s="156"/>
      <c r="B39" s="131"/>
      <c r="C39" s="17" t="s">
        <v>153</v>
      </c>
      <c r="D39" s="19">
        <v>394455000</v>
      </c>
      <c r="E39" s="19"/>
      <c r="F39" s="19">
        <f>D39</f>
        <v>394455000</v>
      </c>
      <c r="G39" s="19"/>
      <c r="H39" s="26"/>
      <c r="I39" s="25"/>
      <c r="J39" s="180"/>
    </row>
    <row r="40" spans="1:10" ht="24">
      <c r="A40" s="156"/>
      <c r="B40" s="131"/>
      <c r="C40" s="69" t="s">
        <v>155</v>
      </c>
      <c r="D40" s="19">
        <v>380000000</v>
      </c>
      <c r="E40" s="19"/>
      <c r="F40" s="19">
        <f>D40</f>
        <v>380000000</v>
      </c>
      <c r="G40" s="19"/>
      <c r="H40" s="26"/>
      <c r="I40" s="25"/>
      <c r="J40" s="180"/>
    </row>
    <row r="41" spans="1:10" ht="37.5" customHeight="1">
      <c r="A41" s="156"/>
      <c r="B41" s="131"/>
      <c r="C41" s="69" t="s">
        <v>154</v>
      </c>
      <c r="D41" s="19">
        <v>380000000</v>
      </c>
      <c r="E41" s="19"/>
      <c r="F41" s="19">
        <f>D41</f>
        <v>380000000</v>
      </c>
      <c r="G41" s="19"/>
      <c r="H41" s="26"/>
      <c r="I41" s="25"/>
      <c r="J41" s="180"/>
    </row>
    <row r="42" spans="1:10" ht="21.75">
      <c r="A42" s="156"/>
      <c r="B42" s="131"/>
      <c r="C42" s="34" t="s">
        <v>75</v>
      </c>
      <c r="D42" s="106">
        <f aca="true" t="shared" si="0" ref="D42:I42">SUM(D36:D41)</f>
        <v>3104425000</v>
      </c>
      <c r="E42" s="106">
        <f t="shared" si="0"/>
        <v>0</v>
      </c>
      <c r="F42" s="106">
        <f t="shared" si="0"/>
        <v>2404425000</v>
      </c>
      <c r="G42" s="106">
        <f t="shared" si="0"/>
        <v>600000000</v>
      </c>
      <c r="H42" s="106">
        <f t="shared" si="0"/>
        <v>0</v>
      </c>
      <c r="I42" s="106">
        <f t="shared" si="0"/>
        <v>100000000</v>
      </c>
      <c r="J42" s="181"/>
    </row>
    <row r="43" spans="1:10" ht="12">
      <c r="A43" s="5"/>
      <c r="B43" s="5"/>
      <c r="C43" s="38" t="s">
        <v>5</v>
      </c>
      <c r="D43" s="39">
        <f aca="true" t="shared" si="1" ref="D43:I43">D42+D24+D20+D13+D12+D11+D7+D6+D29+D32+D35</f>
        <v>54368272783</v>
      </c>
      <c r="E43" s="39">
        <f t="shared" si="1"/>
        <v>1000000000</v>
      </c>
      <c r="F43" s="39">
        <f t="shared" si="1"/>
        <v>46145241139.15</v>
      </c>
      <c r="G43" s="39">
        <f t="shared" si="1"/>
        <v>1749007602</v>
      </c>
      <c r="H43" s="39">
        <f t="shared" si="1"/>
        <v>3245736242</v>
      </c>
      <c r="I43" s="39">
        <f t="shared" si="1"/>
        <v>2228278799</v>
      </c>
      <c r="J43" s="41"/>
    </row>
    <row r="44" spans="3:7" ht="12">
      <c r="C44" s="42"/>
      <c r="D44" s="43"/>
      <c r="F44" s="44"/>
      <c r="G44" s="44"/>
    </row>
    <row r="45" spans="4:9" ht="12">
      <c r="D45" s="47"/>
      <c r="E45" s="90">
        <f>E43/D43</f>
        <v>0.018393080169960493</v>
      </c>
      <c r="F45" s="90">
        <f>F43/D43</f>
        <v>0.8487531197345449</v>
      </c>
      <c r="G45" s="90">
        <f>G43/D43</f>
        <v>0.03216963704145635</v>
      </c>
      <c r="H45" s="90">
        <f>H43/D43</f>
        <v>0.05969908690965229</v>
      </c>
      <c r="I45" s="90">
        <f>I43/D43</f>
        <v>0.04098491059103028</v>
      </c>
    </row>
    <row r="46" spans="3:4" ht="12">
      <c r="C46" s="45"/>
      <c r="D46" s="45"/>
    </row>
    <row r="78" spans="2:5" s="75" customFormat="1" ht="12" hidden="1">
      <c r="B78" s="148" t="s">
        <v>91</v>
      </c>
      <c r="C78" s="148"/>
      <c r="D78" s="148"/>
      <c r="E78" s="148"/>
    </row>
    <row r="79" s="75" customFormat="1" ht="12" hidden="1"/>
    <row r="80" spans="1:10" s="75" customFormat="1" ht="12" customHeight="1" hidden="1">
      <c r="A80" s="121"/>
      <c r="B80" s="157" t="s">
        <v>0</v>
      </c>
      <c r="C80" s="119" t="s">
        <v>2</v>
      </c>
      <c r="D80" s="157" t="s">
        <v>3</v>
      </c>
      <c r="E80" s="154"/>
      <c r="F80" s="119" t="s">
        <v>110</v>
      </c>
      <c r="G80" s="120"/>
      <c r="H80" s="120"/>
      <c r="I80" s="120"/>
      <c r="J80" s="87"/>
    </row>
    <row r="81" spans="1:10" s="75" customFormat="1" ht="12" customHeight="1" hidden="1">
      <c r="A81" s="121"/>
      <c r="B81" s="157"/>
      <c r="C81" s="119"/>
      <c r="D81" s="157"/>
      <c r="E81" s="154"/>
      <c r="F81" s="120"/>
      <c r="G81" s="120"/>
      <c r="H81" s="120"/>
      <c r="I81" s="120"/>
      <c r="J81" s="87"/>
    </row>
    <row r="82" spans="2:10" s="75" customFormat="1" ht="25.5" customHeight="1" hidden="1">
      <c r="B82" s="76" t="s">
        <v>78</v>
      </c>
      <c r="C82" s="77" t="s">
        <v>79</v>
      </c>
      <c r="D82" s="153">
        <v>14179684584.92</v>
      </c>
      <c r="E82" s="154"/>
      <c r="F82" s="117" t="s">
        <v>80</v>
      </c>
      <c r="G82" s="118"/>
      <c r="H82" s="118"/>
      <c r="I82" s="118"/>
      <c r="J82" s="88"/>
    </row>
    <row r="83" spans="2:10" s="75" customFormat="1" ht="26.25" customHeight="1" hidden="1">
      <c r="B83" s="77" t="s">
        <v>81</v>
      </c>
      <c r="C83" s="77" t="s">
        <v>82</v>
      </c>
      <c r="D83" s="153">
        <v>12641705753.3</v>
      </c>
      <c r="E83" s="154"/>
      <c r="F83" s="117" t="s">
        <v>80</v>
      </c>
      <c r="G83" s="118"/>
      <c r="H83" s="118"/>
      <c r="I83" s="118"/>
      <c r="J83" s="88"/>
    </row>
    <row r="84" spans="2:10" s="75" customFormat="1" ht="26.25" customHeight="1" hidden="1">
      <c r="B84" s="77" t="s">
        <v>83</v>
      </c>
      <c r="C84" s="77" t="s">
        <v>84</v>
      </c>
      <c r="D84" s="153">
        <v>13499422346.63</v>
      </c>
      <c r="E84" s="154"/>
      <c r="F84" s="117" t="s">
        <v>80</v>
      </c>
      <c r="G84" s="118"/>
      <c r="H84" s="118"/>
      <c r="I84" s="118"/>
      <c r="J84" s="88"/>
    </row>
    <row r="85" spans="2:10" s="75" customFormat="1" ht="26.25" customHeight="1" hidden="1">
      <c r="B85" s="76" t="s">
        <v>85</v>
      </c>
      <c r="C85" s="77" t="s">
        <v>86</v>
      </c>
      <c r="D85" s="153">
        <v>8267115122.96</v>
      </c>
      <c r="E85" s="154"/>
      <c r="F85" s="117" t="s">
        <v>80</v>
      </c>
      <c r="G85" s="118"/>
      <c r="H85" s="118"/>
      <c r="I85" s="118"/>
      <c r="J85" s="88"/>
    </row>
    <row r="86" spans="2:10" s="75" customFormat="1" ht="26.25" customHeight="1" hidden="1">
      <c r="B86" s="76" t="s">
        <v>87</v>
      </c>
      <c r="C86" s="77" t="s">
        <v>88</v>
      </c>
      <c r="D86" s="153">
        <v>7618951019.55</v>
      </c>
      <c r="E86" s="154"/>
      <c r="F86" s="117" t="s">
        <v>80</v>
      </c>
      <c r="G86" s="118"/>
      <c r="H86" s="118"/>
      <c r="I86" s="118"/>
      <c r="J86" s="88"/>
    </row>
    <row r="87" spans="4:5" s="75" customFormat="1" ht="12" hidden="1">
      <c r="D87" s="160">
        <f>SUM(D82:E86)</f>
        <v>56206878827.36</v>
      </c>
      <c r="E87" s="161"/>
    </row>
    <row r="88" s="75" customFormat="1" ht="12" hidden="1"/>
    <row r="89" s="75" customFormat="1" ht="12" hidden="1"/>
    <row r="90" spans="2:4" s="75" customFormat="1" ht="12" hidden="1">
      <c r="B90" s="162" t="s">
        <v>92</v>
      </c>
      <c r="C90" s="162"/>
      <c r="D90" s="162"/>
    </row>
    <row r="91" spans="2:5" ht="12" hidden="1">
      <c r="B91" s="5"/>
      <c r="C91" s="5"/>
      <c r="D91" s="5"/>
      <c r="E91" s="5"/>
    </row>
    <row r="92" spans="2:10" ht="12" customHeight="1" hidden="1">
      <c r="B92" s="157" t="s">
        <v>0</v>
      </c>
      <c r="C92" s="119" t="s">
        <v>2</v>
      </c>
      <c r="D92" s="157" t="s">
        <v>3</v>
      </c>
      <c r="E92" s="154"/>
      <c r="F92" s="119" t="s">
        <v>110</v>
      </c>
      <c r="G92" s="120"/>
      <c r="H92" s="120"/>
      <c r="I92" s="120"/>
      <c r="J92" s="87"/>
    </row>
    <row r="93" spans="2:10" ht="12" customHeight="1" hidden="1">
      <c r="B93" s="157"/>
      <c r="C93" s="119"/>
      <c r="D93" s="157"/>
      <c r="E93" s="154"/>
      <c r="F93" s="120"/>
      <c r="G93" s="120"/>
      <c r="H93" s="120"/>
      <c r="I93" s="120"/>
      <c r="J93" s="87"/>
    </row>
    <row r="94" spans="2:10" ht="24.75" hidden="1">
      <c r="B94" s="70" t="s">
        <v>93</v>
      </c>
      <c r="C94" s="71" t="s">
        <v>94</v>
      </c>
      <c r="D94" s="153">
        <v>7087882442.83</v>
      </c>
      <c r="E94" s="154"/>
      <c r="F94" s="117" t="s">
        <v>111</v>
      </c>
      <c r="G94" s="118"/>
      <c r="H94" s="118"/>
      <c r="I94" s="118"/>
      <c r="J94" s="88"/>
    </row>
    <row r="95" spans="2:10" ht="24.75" hidden="1">
      <c r="B95" s="70" t="s">
        <v>95</v>
      </c>
      <c r="C95" s="71" t="s">
        <v>96</v>
      </c>
      <c r="D95" s="153">
        <v>7933356414.47</v>
      </c>
      <c r="E95" s="154"/>
      <c r="F95" s="117" t="s">
        <v>111</v>
      </c>
      <c r="G95" s="118"/>
      <c r="H95" s="118"/>
      <c r="I95" s="118"/>
      <c r="J95" s="88"/>
    </row>
    <row r="96" spans="2:10" ht="13.5" hidden="1">
      <c r="B96" s="70" t="s">
        <v>97</v>
      </c>
      <c r="C96" s="71" t="s">
        <v>98</v>
      </c>
      <c r="D96" s="153">
        <v>7255011920.8</v>
      </c>
      <c r="E96" s="154"/>
      <c r="F96" s="117" t="s">
        <v>111</v>
      </c>
      <c r="G96" s="118"/>
      <c r="H96" s="118"/>
      <c r="I96" s="118"/>
      <c r="J96" s="88"/>
    </row>
    <row r="97" spans="2:10" ht="13.5" hidden="1">
      <c r="B97" s="70" t="s">
        <v>99</v>
      </c>
      <c r="C97" s="71" t="s">
        <v>100</v>
      </c>
      <c r="D97" s="153">
        <v>7237493293.49</v>
      </c>
      <c r="E97" s="154"/>
      <c r="F97" s="117" t="s">
        <v>111</v>
      </c>
      <c r="G97" s="118"/>
      <c r="H97" s="118"/>
      <c r="I97" s="118"/>
      <c r="J97" s="88"/>
    </row>
    <row r="98" spans="2:10" ht="13.5" hidden="1">
      <c r="B98" s="70" t="s">
        <v>101</v>
      </c>
      <c r="C98" s="71" t="s">
        <v>102</v>
      </c>
      <c r="D98" s="153">
        <v>7479417395.16</v>
      </c>
      <c r="E98" s="154"/>
      <c r="F98" s="117" t="s">
        <v>111</v>
      </c>
      <c r="G98" s="118"/>
      <c r="H98" s="118"/>
      <c r="I98" s="118"/>
      <c r="J98" s="88"/>
    </row>
    <row r="99" spans="2:10" ht="13.5" hidden="1">
      <c r="B99" s="70" t="s">
        <v>103</v>
      </c>
      <c r="C99" s="71" t="s">
        <v>104</v>
      </c>
      <c r="D99" s="153">
        <v>7504826811.2</v>
      </c>
      <c r="E99" s="154"/>
      <c r="F99" s="117" t="s">
        <v>111</v>
      </c>
      <c r="G99" s="118"/>
      <c r="H99" s="118"/>
      <c r="I99" s="118"/>
      <c r="J99" s="88"/>
    </row>
    <row r="100" spans="2:10" ht="12" hidden="1">
      <c r="B100" s="73"/>
      <c r="C100" s="73"/>
      <c r="D100" s="160">
        <f>SUM(D94:D99)</f>
        <v>44497988277.95</v>
      </c>
      <c r="E100" s="161"/>
      <c r="F100" s="75"/>
      <c r="G100" s="75"/>
      <c r="H100" s="75"/>
      <c r="I100" s="75"/>
      <c r="J100" s="75"/>
    </row>
    <row r="101" ht="12" hidden="1"/>
    <row r="102" ht="12" hidden="1"/>
    <row r="103" ht="12" hidden="1"/>
    <row r="104" ht="12" hidden="1"/>
    <row r="105" ht="12" hidden="1"/>
    <row r="106" ht="12" hidden="1"/>
    <row r="107" ht="12" hidden="1"/>
  </sheetData>
  <sheetProtection/>
  <mergeCells count="54">
    <mergeCell ref="D100:E100"/>
    <mergeCell ref="D97:E97"/>
    <mergeCell ref="F97:I97"/>
    <mergeCell ref="D98:E98"/>
    <mergeCell ref="F98:I98"/>
    <mergeCell ref="D99:E99"/>
    <mergeCell ref="F99:I99"/>
    <mergeCell ref="D94:E94"/>
    <mergeCell ref="F94:I94"/>
    <mergeCell ref="D95:E95"/>
    <mergeCell ref="F95:I95"/>
    <mergeCell ref="D96:E96"/>
    <mergeCell ref="F96:I96"/>
    <mergeCell ref="B92:B93"/>
    <mergeCell ref="C92:C93"/>
    <mergeCell ref="D92:E93"/>
    <mergeCell ref="F92:I93"/>
    <mergeCell ref="D85:E85"/>
    <mergeCell ref="F85:I85"/>
    <mergeCell ref="D86:E86"/>
    <mergeCell ref="F86:I86"/>
    <mergeCell ref="D87:E87"/>
    <mergeCell ref="B1:J1"/>
    <mergeCell ref="B90:D90"/>
    <mergeCell ref="F80:I81"/>
    <mergeCell ref="D82:E82"/>
    <mergeCell ref="F82:I82"/>
    <mergeCell ref="D83:E83"/>
    <mergeCell ref="F83:I83"/>
    <mergeCell ref="D84:E84"/>
    <mergeCell ref="F84:I84"/>
    <mergeCell ref="B33:B35"/>
    <mergeCell ref="B78:E78"/>
    <mergeCell ref="A80:A81"/>
    <mergeCell ref="B80:B81"/>
    <mergeCell ref="C80:C81"/>
    <mergeCell ref="D80:E81"/>
    <mergeCell ref="A14:A24"/>
    <mergeCell ref="B14:B20"/>
    <mergeCell ref="A6:A13"/>
    <mergeCell ref="B8:B11"/>
    <mergeCell ref="B21:B24"/>
    <mergeCell ref="J36:J42"/>
    <mergeCell ref="B36:B42"/>
    <mergeCell ref="B30:B32"/>
    <mergeCell ref="A25:A42"/>
    <mergeCell ref="B25:B29"/>
    <mergeCell ref="A2:J2"/>
    <mergeCell ref="A4:A5"/>
    <mergeCell ref="B4:B5"/>
    <mergeCell ref="C4:C5"/>
    <mergeCell ref="D4:D5"/>
    <mergeCell ref="E4:I4"/>
    <mergeCell ref="J4:J5"/>
  </mergeCells>
  <printOptions/>
  <pageMargins left="0.7" right="0.7" top="0.75" bottom="0.75" header="0.3" footer="0.3"/>
  <pageSetup horizontalDpi="1200" verticalDpi="1200" orientation="landscape" paperSize="9" scale="6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4"/>
  <sheetViews>
    <sheetView workbookViewId="0" topLeftCell="A1">
      <selection activeCell="D131" sqref="D131"/>
    </sheetView>
  </sheetViews>
  <sheetFormatPr defaultColWidth="10.7109375" defaultRowHeight="15"/>
  <cols>
    <col min="1" max="1" width="33.28125" style="186" customWidth="1"/>
    <col min="2" max="2" width="19.00390625" style="186" customWidth="1"/>
    <col min="3" max="3" width="14.421875" style="186" bestFit="1" customWidth="1"/>
    <col min="4" max="4" width="16.28125" style="186" bestFit="1" customWidth="1"/>
    <col min="5" max="5" width="15.28125" style="186" bestFit="1" customWidth="1"/>
    <col min="6" max="6" width="13.421875" style="186" bestFit="1" customWidth="1"/>
    <col min="7" max="7" width="14.00390625" style="186" customWidth="1"/>
    <col min="8" max="8" width="14.140625" style="186" bestFit="1" customWidth="1"/>
    <col min="9" max="9" width="10.7109375" style="186" customWidth="1"/>
    <col min="10" max="10" width="16.8515625" style="186" customWidth="1"/>
    <col min="11" max="16384" width="10.7109375" style="186" customWidth="1"/>
  </cols>
  <sheetData>
    <row r="1" spans="1:8" ht="18">
      <c r="A1" s="183" t="s">
        <v>158</v>
      </c>
      <c r="B1" s="184"/>
      <c r="C1" s="184"/>
      <c r="D1" s="184"/>
      <c r="E1" s="184"/>
      <c r="F1" s="184"/>
      <c r="G1" s="184"/>
      <c r="H1" s="185"/>
    </row>
    <row r="2" spans="1:8" ht="18">
      <c r="A2" s="187" t="s">
        <v>164</v>
      </c>
      <c r="B2" s="188"/>
      <c r="C2" s="188"/>
      <c r="D2" s="188"/>
      <c r="E2" s="188"/>
      <c r="F2" s="188"/>
      <c r="G2" s="188"/>
      <c r="H2" s="189"/>
    </row>
    <row r="3" ht="15" thickBot="1"/>
    <row r="4" spans="1:8" ht="15" thickBot="1">
      <c r="A4" s="190" t="s">
        <v>165</v>
      </c>
      <c r="B4" s="191" t="s">
        <v>166</v>
      </c>
      <c r="C4" s="192" t="s">
        <v>167</v>
      </c>
      <c r="D4" s="192" t="s">
        <v>168</v>
      </c>
      <c r="E4" s="192" t="s">
        <v>169</v>
      </c>
      <c r="F4" s="192" t="s">
        <v>170</v>
      </c>
      <c r="G4" s="192" t="s">
        <v>171</v>
      </c>
      <c r="H4" s="191" t="s">
        <v>172</v>
      </c>
    </row>
    <row r="5" spans="1:8" ht="48">
      <c r="A5" s="193" t="s">
        <v>173</v>
      </c>
      <c r="B5" s="194">
        <f>SUM(C5:G5)</f>
        <v>5117615715</v>
      </c>
      <c r="C5" s="194">
        <v>3633000000</v>
      </c>
      <c r="D5" s="194"/>
      <c r="E5" s="194"/>
      <c r="F5" s="194"/>
      <c r="G5" s="194">
        <v>1484615715</v>
      </c>
      <c r="H5" s="195" t="s">
        <v>174</v>
      </c>
    </row>
    <row r="6" spans="1:8" ht="36">
      <c r="A6" s="193" t="s">
        <v>175</v>
      </c>
      <c r="B6" s="194">
        <f aca="true" t="shared" si="0" ref="B6:B69">SUM(C6:G6)</f>
        <v>3303663084</v>
      </c>
      <c r="C6" s="196">
        <v>3000000000</v>
      </c>
      <c r="D6" s="196"/>
      <c r="E6" s="196"/>
      <c r="F6" s="196"/>
      <c r="G6" s="196">
        <v>303663084</v>
      </c>
      <c r="H6" s="197" t="s">
        <v>144</v>
      </c>
    </row>
    <row r="7" spans="1:8" ht="24">
      <c r="A7" s="198" t="s">
        <v>176</v>
      </c>
      <c r="B7" s="194">
        <f t="shared" si="0"/>
        <v>7500000000</v>
      </c>
      <c r="C7" s="194">
        <v>5000000000</v>
      </c>
      <c r="D7" s="194">
        <v>1000000000</v>
      </c>
      <c r="E7" s="194">
        <v>1000000000</v>
      </c>
      <c r="F7" s="194">
        <v>500000000</v>
      </c>
      <c r="G7" s="194"/>
      <c r="H7" s="197" t="s">
        <v>177</v>
      </c>
    </row>
    <row r="8" spans="1:8" ht="36">
      <c r="A8" s="199" t="s">
        <v>26</v>
      </c>
      <c r="B8" s="194">
        <f t="shared" si="0"/>
        <v>561459692</v>
      </c>
      <c r="C8" s="200">
        <v>561459692</v>
      </c>
      <c r="D8" s="200"/>
      <c r="E8" s="200"/>
      <c r="F8" s="200"/>
      <c r="G8" s="200"/>
      <c r="H8" s="197" t="s">
        <v>144</v>
      </c>
    </row>
    <row r="9" spans="1:8" ht="48">
      <c r="A9" s="201" t="s">
        <v>28</v>
      </c>
      <c r="B9" s="194">
        <f t="shared" si="0"/>
        <v>600000000</v>
      </c>
      <c r="C9" s="202">
        <v>600000000</v>
      </c>
      <c r="D9" s="202"/>
      <c r="E9" s="202"/>
      <c r="F9" s="202"/>
      <c r="G9" s="202"/>
      <c r="H9" s="197" t="s">
        <v>144</v>
      </c>
    </row>
    <row r="10" spans="1:8" ht="36">
      <c r="A10" s="201" t="s">
        <v>178</v>
      </c>
      <c r="B10" s="194">
        <f t="shared" si="0"/>
        <v>24824513000</v>
      </c>
      <c r="C10" s="203">
        <v>22324513000</v>
      </c>
      <c r="D10" s="203"/>
      <c r="E10" s="203"/>
      <c r="F10" s="203"/>
      <c r="G10" s="203">
        <v>2500000000</v>
      </c>
      <c r="H10" s="197" t="s">
        <v>144</v>
      </c>
    </row>
    <row r="11" spans="1:8" ht="78">
      <c r="A11" s="204" t="s">
        <v>179</v>
      </c>
      <c r="B11" s="194">
        <f t="shared" si="0"/>
        <v>90372200</v>
      </c>
      <c r="C11" s="205"/>
      <c r="D11" s="205"/>
      <c r="E11" s="205">
        <v>90372200</v>
      </c>
      <c r="F11" s="205"/>
      <c r="G11" s="205"/>
      <c r="H11" s="197" t="s">
        <v>144</v>
      </c>
    </row>
    <row r="12" spans="1:8" ht="51.75">
      <c r="A12" s="204" t="s">
        <v>180</v>
      </c>
      <c r="B12" s="194">
        <f t="shared" si="0"/>
        <v>259560000</v>
      </c>
      <c r="C12" s="206"/>
      <c r="D12" s="206"/>
      <c r="E12" s="205">
        <v>259560000</v>
      </c>
      <c r="F12" s="206"/>
      <c r="G12" s="206"/>
      <c r="H12" s="197" t="s">
        <v>144</v>
      </c>
    </row>
    <row r="13" spans="1:8" ht="78">
      <c r="A13" s="207" t="s">
        <v>181</v>
      </c>
      <c r="B13" s="194">
        <f t="shared" si="0"/>
        <v>90036420</v>
      </c>
      <c r="C13" s="206"/>
      <c r="D13" s="206"/>
      <c r="E13" s="205">
        <v>90036420</v>
      </c>
      <c r="F13" s="206"/>
      <c r="G13" s="206"/>
      <c r="H13" s="197" t="s">
        <v>144</v>
      </c>
    </row>
    <row r="14" spans="1:8" ht="51.75">
      <c r="A14" s="204" t="s">
        <v>182</v>
      </c>
      <c r="B14" s="194">
        <f t="shared" si="0"/>
        <v>81643983</v>
      </c>
      <c r="C14" s="206"/>
      <c r="D14" s="206"/>
      <c r="E14" s="206">
        <v>81643983</v>
      </c>
      <c r="F14" s="206"/>
      <c r="G14" s="206"/>
      <c r="H14" s="197" t="s">
        <v>144</v>
      </c>
    </row>
    <row r="15" spans="1:8" ht="39">
      <c r="A15" s="204" t="s">
        <v>183</v>
      </c>
      <c r="B15" s="194">
        <f t="shared" si="0"/>
        <v>16823838343</v>
      </c>
      <c r="C15" s="206"/>
      <c r="D15" s="206"/>
      <c r="E15" s="206">
        <v>16823838343</v>
      </c>
      <c r="F15" s="206"/>
      <c r="G15" s="206"/>
      <c r="H15" s="197" t="s">
        <v>144</v>
      </c>
    </row>
    <row r="16" spans="1:8" ht="51.75">
      <c r="A16" s="204" t="s">
        <v>184</v>
      </c>
      <c r="B16" s="194">
        <f t="shared" si="0"/>
        <v>43212620</v>
      </c>
      <c r="C16" s="206"/>
      <c r="D16" s="206"/>
      <c r="E16" s="206">
        <v>43212620</v>
      </c>
      <c r="F16" s="206"/>
      <c r="G16" s="206"/>
      <c r="H16" s="197" t="s">
        <v>144</v>
      </c>
    </row>
    <row r="17" spans="1:8" ht="39">
      <c r="A17" s="204" t="s">
        <v>185</v>
      </c>
      <c r="B17" s="194">
        <f t="shared" si="0"/>
        <v>261847630</v>
      </c>
      <c r="C17" s="206"/>
      <c r="D17" s="206"/>
      <c r="E17" s="206">
        <v>261847630</v>
      </c>
      <c r="F17" s="206"/>
      <c r="G17" s="206"/>
      <c r="H17" s="197" t="s">
        <v>144</v>
      </c>
    </row>
    <row r="18" spans="1:8" ht="39">
      <c r="A18" s="204" t="s">
        <v>186</v>
      </c>
      <c r="B18" s="194">
        <f t="shared" si="0"/>
        <v>81643980</v>
      </c>
      <c r="C18" s="206"/>
      <c r="D18" s="206"/>
      <c r="E18" s="206">
        <v>81643980</v>
      </c>
      <c r="F18" s="206"/>
      <c r="G18" s="206"/>
      <c r="H18" s="197" t="s">
        <v>144</v>
      </c>
    </row>
    <row r="19" spans="1:8" ht="51.75">
      <c r="A19" s="204" t="s">
        <v>187</v>
      </c>
      <c r="B19" s="194">
        <f t="shared" si="0"/>
        <v>3061000000</v>
      </c>
      <c r="C19" s="206"/>
      <c r="D19" s="206"/>
      <c r="E19" s="206">
        <v>3061000000</v>
      </c>
      <c r="F19" s="206"/>
      <c r="G19" s="206"/>
      <c r="H19" s="197" t="s">
        <v>144</v>
      </c>
    </row>
    <row r="20" spans="1:8" ht="39">
      <c r="A20" s="208" t="s">
        <v>188</v>
      </c>
      <c r="B20" s="194">
        <f t="shared" si="0"/>
        <v>567336000</v>
      </c>
      <c r="C20" s="206"/>
      <c r="D20" s="206"/>
      <c r="E20" s="206">
        <v>567336000</v>
      </c>
      <c r="F20" s="206"/>
      <c r="G20" s="206"/>
      <c r="H20" s="197" t="s">
        <v>144</v>
      </c>
    </row>
    <row r="21" spans="1:8" ht="90.75">
      <c r="A21" s="204" t="s">
        <v>189</v>
      </c>
      <c r="B21" s="194">
        <f t="shared" si="0"/>
        <v>725256999</v>
      </c>
      <c r="C21" s="206"/>
      <c r="D21" s="206"/>
      <c r="E21" s="206">
        <v>725256999</v>
      </c>
      <c r="F21" s="206"/>
      <c r="G21" s="206"/>
      <c r="H21" s="197" t="s">
        <v>144</v>
      </c>
    </row>
    <row r="22" spans="1:8" ht="51.75">
      <c r="A22" s="204" t="s">
        <v>190</v>
      </c>
      <c r="B22" s="194">
        <f t="shared" si="0"/>
        <v>253821870</v>
      </c>
      <c r="C22" s="206"/>
      <c r="D22" s="206"/>
      <c r="E22" s="206">
        <v>253821870</v>
      </c>
      <c r="F22" s="206"/>
      <c r="G22" s="206"/>
      <c r="H22" s="197" t="s">
        <v>144</v>
      </c>
    </row>
    <row r="23" spans="1:8" ht="51.75">
      <c r="A23" s="204" t="s">
        <v>191</v>
      </c>
      <c r="B23" s="194">
        <f t="shared" si="0"/>
        <v>5775546306</v>
      </c>
      <c r="C23" s="206"/>
      <c r="D23" s="206"/>
      <c r="E23" s="206">
        <v>5775546306</v>
      </c>
      <c r="F23" s="206"/>
      <c r="G23" s="206"/>
      <c r="H23" s="197" t="s">
        <v>144</v>
      </c>
    </row>
    <row r="24" spans="1:8" ht="78">
      <c r="A24" s="204" t="s">
        <v>192</v>
      </c>
      <c r="B24" s="194">
        <f t="shared" si="0"/>
        <v>352667880</v>
      </c>
      <c r="C24" s="206"/>
      <c r="D24" s="206"/>
      <c r="E24" s="206">
        <v>352667880</v>
      </c>
      <c r="F24" s="206"/>
      <c r="G24" s="206"/>
      <c r="H24" s="197" t="s">
        <v>144</v>
      </c>
    </row>
    <row r="25" spans="1:8" ht="39">
      <c r="A25" s="204" t="s">
        <v>193</v>
      </c>
      <c r="B25" s="194">
        <f t="shared" si="0"/>
        <v>353265356</v>
      </c>
      <c r="C25" s="206"/>
      <c r="D25" s="206"/>
      <c r="E25" s="206">
        <v>353265356</v>
      </c>
      <c r="F25" s="206"/>
      <c r="G25" s="206"/>
      <c r="H25" s="197" t="s">
        <v>144</v>
      </c>
    </row>
    <row r="26" spans="1:8" ht="78">
      <c r="A26" s="204" t="s">
        <v>194</v>
      </c>
      <c r="B26" s="194">
        <f t="shared" si="0"/>
        <v>746014580</v>
      </c>
      <c r="C26" s="206"/>
      <c r="D26" s="206"/>
      <c r="E26" s="206">
        <v>746014580</v>
      </c>
      <c r="F26" s="206"/>
      <c r="G26" s="206"/>
      <c r="H26" s="197" t="s">
        <v>144</v>
      </c>
    </row>
    <row r="27" spans="1:8" ht="78">
      <c r="A27" s="204" t="s">
        <v>195</v>
      </c>
      <c r="B27" s="194">
        <f t="shared" si="0"/>
        <v>222978246</v>
      </c>
      <c r="C27" s="206"/>
      <c r="D27" s="206"/>
      <c r="E27" s="206">
        <v>222978246</v>
      </c>
      <c r="F27" s="206"/>
      <c r="G27" s="206"/>
      <c r="H27" s="197" t="s">
        <v>144</v>
      </c>
    </row>
    <row r="28" spans="1:8" ht="39">
      <c r="A28" s="204" t="s">
        <v>196</v>
      </c>
      <c r="B28" s="194">
        <f t="shared" si="0"/>
        <v>2127919846</v>
      </c>
      <c r="C28" s="206"/>
      <c r="D28" s="206"/>
      <c r="E28" s="206">
        <v>2127919846</v>
      </c>
      <c r="F28" s="206"/>
      <c r="G28" s="206"/>
      <c r="H28" s="197" t="s">
        <v>144</v>
      </c>
    </row>
    <row r="29" spans="1:8" ht="78">
      <c r="A29" s="204" t="s">
        <v>197</v>
      </c>
      <c r="B29" s="194">
        <f t="shared" si="0"/>
        <v>55599400</v>
      </c>
      <c r="C29" s="206"/>
      <c r="D29" s="206"/>
      <c r="E29" s="206">
        <v>55599400</v>
      </c>
      <c r="F29" s="206"/>
      <c r="G29" s="206"/>
      <c r="H29" s="197" t="s">
        <v>144</v>
      </c>
    </row>
    <row r="30" spans="1:8" ht="64.5">
      <c r="A30" s="204" t="s">
        <v>198</v>
      </c>
      <c r="B30" s="194">
        <f t="shared" si="0"/>
        <v>105830440</v>
      </c>
      <c r="C30" s="206"/>
      <c r="D30" s="206"/>
      <c r="E30" s="206">
        <v>105830440</v>
      </c>
      <c r="F30" s="206"/>
      <c r="G30" s="206"/>
      <c r="H30" s="197" t="s">
        <v>144</v>
      </c>
    </row>
    <row r="31" spans="1:8" ht="51.75">
      <c r="A31" s="204" t="s">
        <v>199</v>
      </c>
      <c r="B31" s="194">
        <f t="shared" si="0"/>
        <v>805469270</v>
      </c>
      <c r="C31" s="206"/>
      <c r="D31" s="206"/>
      <c r="E31" s="206">
        <v>805469270</v>
      </c>
      <c r="F31" s="206"/>
      <c r="G31" s="206"/>
      <c r="H31" s="197" t="s">
        <v>144</v>
      </c>
    </row>
    <row r="32" spans="1:8" ht="39">
      <c r="A32" s="204" t="s">
        <v>200</v>
      </c>
      <c r="B32" s="194">
        <f t="shared" si="0"/>
        <v>61440000</v>
      </c>
      <c r="C32" s="206"/>
      <c r="D32" s="206"/>
      <c r="E32" s="206">
        <v>61440000</v>
      </c>
      <c r="F32" s="206"/>
      <c r="G32" s="206"/>
      <c r="H32" s="197" t="s">
        <v>144</v>
      </c>
    </row>
    <row r="33" spans="1:10" ht="39">
      <c r="A33" s="204" t="s">
        <v>201</v>
      </c>
      <c r="B33" s="200">
        <f t="shared" si="0"/>
        <v>71117415826</v>
      </c>
      <c r="C33" s="209"/>
      <c r="D33" s="209">
        <v>61606632981</v>
      </c>
      <c r="E33" s="210">
        <v>9510782845</v>
      </c>
      <c r="F33" s="209"/>
      <c r="G33" s="206"/>
      <c r="H33" s="197" t="s">
        <v>144</v>
      </c>
      <c r="J33" s="211"/>
    </row>
    <row r="34" spans="1:8" ht="39">
      <c r="A34" s="204" t="s">
        <v>202</v>
      </c>
      <c r="B34" s="194">
        <f t="shared" si="0"/>
        <v>150800000</v>
      </c>
      <c r="C34" s="212"/>
      <c r="D34" s="212">
        <v>70000000</v>
      </c>
      <c r="E34" s="212">
        <v>50000000</v>
      </c>
      <c r="F34" s="212"/>
      <c r="G34" s="212">
        <v>30800000</v>
      </c>
      <c r="H34" s="197" t="s">
        <v>177</v>
      </c>
    </row>
    <row r="35" spans="1:8" ht="39">
      <c r="A35" s="204" t="s">
        <v>203</v>
      </c>
      <c r="B35" s="194">
        <f t="shared" si="0"/>
        <v>134000000</v>
      </c>
      <c r="C35" s="212"/>
      <c r="D35" s="212"/>
      <c r="E35" s="212">
        <v>95000000</v>
      </c>
      <c r="F35" s="212">
        <v>25000000</v>
      </c>
      <c r="G35" s="212">
        <v>14000000</v>
      </c>
      <c r="H35" s="197" t="s">
        <v>144</v>
      </c>
    </row>
    <row r="36" spans="1:8" ht="78">
      <c r="A36" s="204" t="s">
        <v>204</v>
      </c>
      <c r="B36" s="194">
        <f t="shared" si="0"/>
        <v>510469500</v>
      </c>
      <c r="C36" s="212"/>
      <c r="D36" s="212"/>
      <c r="E36" s="212">
        <v>500000000</v>
      </c>
      <c r="F36" s="213"/>
      <c r="G36" s="212">
        <v>10469500</v>
      </c>
      <c r="H36" s="197" t="s">
        <v>144</v>
      </c>
    </row>
    <row r="37" spans="1:8" ht="27" thickBot="1">
      <c r="A37" s="204" t="s">
        <v>205</v>
      </c>
      <c r="B37" s="194">
        <f t="shared" si="0"/>
        <v>300000000</v>
      </c>
      <c r="C37" s="212"/>
      <c r="D37" s="212"/>
      <c r="E37" s="212">
        <v>300000000</v>
      </c>
      <c r="F37" s="212"/>
      <c r="G37" s="212"/>
      <c r="H37" s="197" t="s">
        <v>144</v>
      </c>
    </row>
    <row r="38" spans="1:8" ht="42.75" thickBot="1">
      <c r="A38" s="214" t="s">
        <v>206</v>
      </c>
      <c r="B38" s="194">
        <f t="shared" si="0"/>
        <v>725128292</v>
      </c>
      <c r="C38" s="215"/>
      <c r="D38" s="215"/>
      <c r="E38" s="215">
        <v>500000000</v>
      </c>
      <c r="F38" s="215">
        <v>80856404</v>
      </c>
      <c r="G38" s="215">
        <v>144271888</v>
      </c>
      <c r="H38" s="195" t="s">
        <v>141</v>
      </c>
    </row>
    <row r="39" spans="1:8" ht="42.75" thickBot="1">
      <c r="A39" s="216" t="s">
        <v>207</v>
      </c>
      <c r="B39" s="194">
        <f t="shared" si="0"/>
        <v>400055456</v>
      </c>
      <c r="C39" s="217"/>
      <c r="D39" s="217"/>
      <c r="E39" s="217">
        <v>300000000</v>
      </c>
      <c r="F39" s="217">
        <v>21000000</v>
      </c>
      <c r="G39" s="217">
        <v>79055456</v>
      </c>
      <c r="H39" s="195" t="s">
        <v>144</v>
      </c>
    </row>
    <row r="40" spans="1:8" ht="55.5">
      <c r="A40" s="216" t="s">
        <v>208</v>
      </c>
      <c r="B40" s="194">
        <f t="shared" si="0"/>
        <v>350000000</v>
      </c>
      <c r="C40" s="217"/>
      <c r="D40" s="217"/>
      <c r="E40" s="217">
        <v>200000000</v>
      </c>
      <c r="F40" s="217"/>
      <c r="G40" s="217">
        <v>150000000</v>
      </c>
      <c r="H40" s="195" t="s">
        <v>141</v>
      </c>
    </row>
    <row r="41" spans="1:8" ht="42">
      <c r="A41" s="218" t="s">
        <v>209</v>
      </c>
      <c r="B41" s="194">
        <f t="shared" si="0"/>
        <v>605201081</v>
      </c>
      <c r="C41" s="217"/>
      <c r="D41" s="217"/>
      <c r="E41" s="217">
        <v>500000000</v>
      </c>
      <c r="F41" s="217"/>
      <c r="G41" s="217">
        <v>105201081</v>
      </c>
      <c r="H41" s="219" t="s">
        <v>177</v>
      </c>
    </row>
    <row r="42" spans="1:8" ht="55.5">
      <c r="A42" s="216" t="s">
        <v>210</v>
      </c>
      <c r="B42" s="194">
        <f t="shared" si="0"/>
        <v>135246622</v>
      </c>
      <c r="C42" s="217"/>
      <c r="D42" s="217">
        <v>70000000</v>
      </c>
      <c r="E42" s="217">
        <v>30000000</v>
      </c>
      <c r="F42" s="217">
        <v>20246622</v>
      </c>
      <c r="G42" s="217">
        <v>15000000</v>
      </c>
      <c r="H42" s="219" t="s">
        <v>177</v>
      </c>
    </row>
    <row r="43" spans="1:8" ht="42">
      <c r="A43" s="218" t="s">
        <v>211</v>
      </c>
      <c r="B43" s="194">
        <f t="shared" si="0"/>
        <v>213000000</v>
      </c>
      <c r="C43" s="220"/>
      <c r="D43" s="220">
        <v>100000000</v>
      </c>
      <c r="E43" s="220">
        <v>33000000</v>
      </c>
      <c r="F43" s="220">
        <v>50000000</v>
      </c>
      <c r="G43" s="220">
        <v>30000000</v>
      </c>
      <c r="H43" s="219" t="s">
        <v>212</v>
      </c>
    </row>
    <row r="44" spans="1:8" ht="55.5">
      <c r="A44" s="221" t="s">
        <v>213</v>
      </c>
      <c r="B44" s="194">
        <f t="shared" si="0"/>
        <v>213000000</v>
      </c>
      <c r="C44" s="220"/>
      <c r="D44" s="220">
        <v>100000000</v>
      </c>
      <c r="E44" s="220">
        <v>50000000</v>
      </c>
      <c r="F44" s="220"/>
      <c r="G44" s="220">
        <v>63000000</v>
      </c>
      <c r="H44" s="219" t="s">
        <v>212</v>
      </c>
    </row>
    <row r="45" spans="1:8" ht="39">
      <c r="A45" s="204" t="s">
        <v>214</v>
      </c>
      <c r="B45" s="194">
        <f t="shared" si="0"/>
        <v>130000000</v>
      </c>
      <c r="C45" s="222"/>
      <c r="D45" s="222">
        <v>65000000</v>
      </c>
      <c r="E45" s="222">
        <v>32000000</v>
      </c>
      <c r="F45" s="222">
        <v>33000000</v>
      </c>
      <c r="G45" s="222"/>
      <c r="H45" s="223" t="s">
        <v>212</v>
      </c>
    </row>
    <row r="46" spans="1:8" ht="25.5">
      <c r="A46" s="204" t="s">
        <v>215</v>
      </c>
      <c r="B46" s="194">
        <f t="shared" si="0"/>
        <v>140000000</v>
      </c>
      <c r="C46" s="224"/>
      <c r="D46" s="224">
        <v>100000000</v>
      </c>
      <c r="E46" s="224">
        <v>30000000</v>
      </c>
      <c r="F46" s="224"/>
      <c r="G46" s="224">
        <v>10000000</v>
      </c>
      <c r="H46" s="223" t="s">
        <v>212</v>
      </c>
    </row>
    <row r="47" spans="1:8" ht="39">
      <c r="A47" s="208" t="s">
        <v>216</v>
      </c>
      <c r="B47" s="194">
        <f t="shared" si="0"/>
        <v>134000000</v>
      </c>
      <c r="C47" s="224"/>
      <c r="D47" s="224">
        <v>70000000</v>
      </c>
      <c r="E47" s="224">
        <v>40000000</v>
      </c>
      <c r="F47" s="224"/>
      <c r="G47" s="224">
        <v>24000000</v>
      </c>
      <c r="H47" s="223" t="s">
        <v>212</v>
      </c>
    </row>
    <row r="48" spans="1:8" ht="51.75">
      <c r="A48" s="204" t="s">
        <v>217</v>
      </c>
      <c r="B48" s="194">
        <f t="shared" si="0"/>
        <v>135000000</v>
      </c>
      <c r="C48" s="224"/>
      <c r="D48" s="224">
        <v>70000000</v>
      </c>
      <c r="E48" s="224">
        <v>30000000</v>
      </c>
      <c r="F48" s="224"/>
      <c r="G48" s="224">
        <v>35000000</v>
      </c>
      <c r="H48" s="223" t="s">
        <v>212</v>
      </c>
    </row>
    <row r="49" spans="1:8" ht="39">
      <c r="A49" s="208" t="s">
        <v>218</v>
      </c>
      <c r="B49" s="194">
        <f t="shared" si="0"/>
        <v>135000000</v>
      </c>
      <c r="C49" s="224"/>
      <c r="D49" s="224">
        <v>70000000</v>
      </c>
      <c r="E49" s="224">
        <v>30000000</v>
      </c>
      <c r="F49" s="224"/>
      <c r="G49" s="224">
        <v>35000000</v>
      </c>
      <c r="H49" s="223" t="s">
        <v>212</v>
      </c>
    </row>
    <row r="50" spans="1:8" ht="39">
      <c r="A50" s="208" t="s">
        <v>219</v>
      </c>
      <c r="B50" s="194">
        <f t="shared" si="0"/>
        <v>140000000</v>
      </c>
      <c r="C50" s="224"/>
      <c r="D50" s="224">
        <v>70000000</v>
      </c>
      <c r="E50" s="224">
        <v>45000000</v>
      </c>
      <c r="F50" s="224"/>
      <c r="G50" s="224">
        <v>25000000</v>
      </c>
      <c r="H50" s="223" t="s">
        <v>212</v>
      </c>
    </row>
    <row r="51" spans="1:8" ht="39">
      <c r="A51" s="225" t="s">
        <v>220</v>
      </c>
      <c r="B51" s="194">
        <f t="shared" si="0"/>
        <v>595515137</v>
      </c>
      <c r="C51" s="224"/>
      <c r="D51" s="224"/>
      <c r="E51" s="224">
        <v>527739292</v>
      </c>
      <c r="F51" s="224">
        <v>67775845</v>
      </c>
      <c r="G51" s="224"/>
      <c r="H51" s="219" t="s">
        <v>144</v>
      </c>
    </row>
    <row r="52" spans="1:8" ht="64.5">
      <c r="A52" s="208" t="s">
        <v>221</v>
      </c>
      <c r="B52" s="194">
        <f t="shared" si="0"/>
        <v>4327267673</v>
      </c>
      <c r="C52" s="226"/>
      <c r="D52" s="226"/>
      <c r="E52" s="226">
        <v>3500000000</v>
      </c>
      <c r="F52" s="226"/>
      <c r="G52" s="226">
        <v>827267673</v>
      </c>
      <c r="H52" s="219" t="s">
        <v>144</v>
      </c>
    </row>
    <row r="53" spans="1:8" ht="51.75">
      <c r="A53" s="208" t="s">
        <v>222</v>
      </c>
      <c r="B53" s="194">
        <f t="shared" si="0"/>
        <v>140000000</v>
      </c>
      <c r="C53" s="227"/>
      <c r="D53" s="227"/>
      <c r="E53" s="227">
        <v>135000000</v>
      </c>
      <c r="F53" s="227"/>
      <c r="G53" s="227">
        <v>5000000</v>
      </c>
      <c r="H53" s="219" t="s">
        <v>144</v>
      </c>
    </row>
    <row r="54" spans="1:8" ht="51.75">
      <c r="A54" s="208" t="s">
        <v>223</v>
      </c>
      <c r="B54" s="194">
        <f t="shared" si="0"/>
        <v>157935754</v>
      </c>
      <c r="C54" s="227"/>
      <c r="D54" s="227"/>
      <c r="E54" s="227">
        <v>142142179</v>
      </c>
      <c r="F54" s="227"/>
      <c r="G54" s="227">
        <v>15793575</v>
      </c>
      <c r="H54" s="219" t="s">
        <v>144</v>
      </c>
    </row>
    <row r="55" spans="1:8" ht="51.75">
      <c r="A55" s="208" t="s">
        <v>224</v>
      </c>
      <c r="B55" s="194">
        <f t="shared" si="0"/>
        <v>704741241</v>
      </c>
      <c r="C55" s="227"/>
      <c r="D55" s="227">
        <v>304741241</v>
      </c>
      <c r="E55" s="227">
        <v>400000000</v>
      </c>
      <c r="F55" s="227"/>
      <c r="G55" s="227"/>
      <c r="H55" s="219" t="s">
        <v>144</v>
      </c>
    </row>
    <row r="56" spans="1:8" ht="36">
      <c r="A56" s="228" t="s">
        <v>225</v>
      </c>
      <c r="B56" s="194">
        <f t="shared" si="0"/>
        <v>2245745730</v>
      </c>
      <c r="C56" s="212">
        <v>2200000000</v>
      </c>
      <c r="D56" s="212"/>
      <c r="E56" s="212"/>
      <c r="F56" s="212">
        <v>45745730</v>
      </c>
      <c r="G56" s="212"/>
      <c r="H56" s="197" t="s">
        <v>141</v>
      </c>
    </row>
    <row r="57" spans="1:8" ht="24">
      <c r="A57" s="201" t="s">
        <v>226</v>
      </c>
      <c r="B57" s="194">
        <f t="shared" si="0"/>
        <v>1324503139</v>
      </c>
      <c r="C57" s="212">
        <v>1324503139</v>
      </c>
      <c r="D57" s="212"/>
      <c r="E57" s="212"/>
      <c r="F57" s="212"/>
      <c r="G57" s="212"/>
      <c r="H57" s="197" t="s">
        <v>141</v>
      </c>
    </row>
    <row r="58" spans="1:8" ht="64.5">
      <c r="A58" s="208" t="s">
        <v>227</v>
      </c>
      <c r="B58" s="194">
        <f t="shared" si="0"/>
        <v>623260977</v>
      </c>
      <c r="C58" s="229"/>
      <c r="D58" s="229"/>
      <c r="E58" s="229">
        <v>623260977</v>
      </c>
      <c r="F58" s="229"/>
      <c r="G58" s="229"/>
      <c r="H58" s="197" t="s">
        <v>141</v>
      </c>
    </row>
    <row r="59" spans="1:8" ht="25.5">
      <c r="A59" s="208" t="s">
        <v>228</v>
      </c>
      <c r="B59" s="194">
        <f t="shared" si="0"/>
        <v>340000000</v>
      </c>
      <c r="C59" s="229"/>
      <c r="D59" s="229"/>
      <c r="E59" s="229">
        <v>340000000</v>
      </c>
      <c r="F59" s="229"/>
      <c r="G59" s="229"/>
      <c r="H59" s="197" t="s">
        <v>141</v>
      </c>
    </row>
    <row r="60" spans="1:8" ht="39">
      <c r="A60" s="208" t="s">
        <v>229</v>
      </c>
      <c r="B60" s="194">
        <f t="shared" si="0"/>
        <v>8474000001</v>
      </c>
      <c r="C60" s="229"/>
      <c r="D60" s="229"/>
      <c r="E60" s="229">
        <v>8474000001</v>
      </c>
      <c r="F60" s="229"/>
      <c r="G60" s="229"/>
      <c r="H60" s="197" t="s">
        <v>141</v>
      </c>
    </row>
    <row r="61" spans="1:8" ht="39">
      <c r="A61" s="208" t="s">
        <v>230</v>
      </c>
      <c r="B61" s="194">
        <f t="shared" si="0"/>
        <v>257500000</v>
      </c>
      <c r="C61" s="229"/>
      <c r="D61" s="229"/>
      <c r="E61" s="229">
        <v>257500000</v>
      </c>
      <c r="F61" s="229"/>
      <c r="G61" s="229"/>
      <c r="H61" s="197" t="s">
        <v>141</v>
      </c>
    </row>
    <row r="62" spans="1:8" ht="39">
      <c r="A62" s="208" t="s">
        <v>183</v>
      </c>
      <c r="B62" s="194">
        <f t="shared" si="0"/>
        <v>16342228673</v>
      </c>
      <c r="C62" s="229"/>
      <c r="D62" s="229"/>
      <c r="E62" s="229">
        <v>16342228673</v>
      </c>
      <c r="F62" s="229"/>
      <c r="G62" s="229"/>
      <c r="H62" s="197" t="s">
        <v>141</v>
      </c>
    </row>
    <row r="63" spans="1:8" ht="39">
      <c r="A63" s="208" t="s">
        <v>231</v>
      </c>
      <c r="B63" s="194">
        <f t="shared" si="0"/>
        <v>71617415826</v>
      </c>
      <c r="C63" s="229"/>
      <c r="D63" s="229"/>
      <c r="E63" s="229">
        <v>71617415826</v>
      </c>
      <c r="F63" s="229"/>
      <c r="G63" s="229"/>
      <c r="H63" s="197" t="s">
        <v>141</v>
      </c>
    </row>
    <row r="64" spans="1:8" ht="64.5">
      <c r="A64" s="208" t="s">
        <v>232</v>
      </c>
      <c r="B64" s="194">
        <f t="shared" si="0"/>
        <v>287449514</v>
      </c>
      <c r="C64" s="229"/>
      <c r="D64" s="229"/>
      <c r="E64" s="229">
        <v>287449514</v>
      </c>
      <c r="F64" s="229"/>
      <c r="G64" s="229"/>
      <c r="H64" s="197" t="s">
        <v>141</v>
      </c>
    </row>
    <row r="65" spans="1:8" ht="39">
      <c r="A65" s="208" t="s">
        <v>233</v>
      </c>
      <c r="B65" s="194">
        <f t="shared" si="0"/>
        <v>2359959680</v>
      </c>
      <c r="C65" s="230"/>
      <c r="D65" s="231"/>
      <c r="E65" s="229">
        <v>2359959680</v>
      </c>
      <c r="F65" s="229"/>
      <c r="G65" s="229"/>
      <c r="H65" s="197" t="s">
        <v>141</v>
      </c>
    </row>
    <row r="66" spans="1:8" ht="25.5">
      <c r="A66" s="208" t="s">
        <v>234</v>
      </c>
      <c r="B66" s="194">
        <f t="shared" si="0"/>
        <v>247177775</v>
      </c>
      <c r="C66" s="212"/>
      <c r="D66" s="212"/>
      <c r="E66" s="212">
        <v>227177775</v>
      </c>
      <c r="F66" s="212">
        <v>10000000</v>
      </c>
      <c r="G66" s="212">
        <v>10000000</v>
      </c>
      <c r="H66" s="197" t="s">
        <v>141</v>
      </c>
    </row>
    <row r="67" spans="1:8" ht="51.75">
      <c r="A67" s="208" t="s">
        <v>235</v>
      </c>
      <c r="B67" s="194">
        <f t="shared" si="0"/>
        <v>100000000</v>
      </c>
      <c r="C67" s="212"/>
      <c r="D67" s="212"/>
      <c r="E67" s="212">
        <v>95000000</v>
      </c>
      <c r="F67" s="212"/>
      <c r="G67" s="212">
        <v>5000000</v>
      </c>
      <c r="H67" s="197" t="s">
        <v>141</v>
      </c>
    </row>
    <row r="68" spans="1:8" ht="51.75">
      <c r="A68" s="208" t="s">
        <v>236</v>
      </c>
      <c r="B68" s="194">
        <f t="shared" si="0"/>
        <v>133000000</v>
      </c>
      <c r="C68" s="212"/>
      <c r="D68" s="212">
        <v>70000000</v>
      </c>
      <c r="E68" s="212">
        <v>50000000</v>
      </c>
      <c r="F68" s="212">
        <v>13000000</v>
      </c>
      <c r="G68" s="212"/>
      <c r="H68" s="197" t="s">
        <v>141</v>
      </c>
    </row>
    <row r="69" spans="1:8" ht="51.75">
      <c r="A69" s="208" t="s">
        <v>237</v>
      </c>
      <c r="B69" s="194">
        <f t="shared" si="0"/>
        <v>120000000</v>
      </c>
      <c r="C69" s="212"/>
      <c r="D69" s="212">
        <v>70000000</v>
      </c>
      <c r="E69" s="212">
        <v>30000000</v>
      </c>
      <c r="F69" s="212"/>
      <c r="G69" s="212">
        <v>20000000</v>
      </c>
      <c r="H69" s="197" t="s">
        <v>141</v>
      </c>
    </row>
    <row r="70" spans="1:8" ht="39">
      <c r="A70" s="208" t="s">
        <v>238</v>
      </c>
      <c r="B70" s="194">
        <f aca="true" t="shared" si="1" ref="B70:B120">SUM(C70:G70)</f>
        <v>155394595</v>
      </c>
      <c r="C70" s="212"/>
      <c r="D70" s="212">
        <v>100000000</v>
      </c>
      <c r="E70" s="212">
        <v>39394595</v>
      </c>
      <c r="F70" s="212"/>
      <c r="G70" s="212">
        <v>16000000</v>
      </c>
      <c r="H70" s="197" t="s">
        <v>144</v>
      </c>
    </row>
    <row r="71" spans="1:8" ht="42">
      <c r="A71" s="232" t="s">
        <v>239</v>
      </c>
      <c r="B71" s="194">
        <f t="shared" si="1"/>
        <v>300005807</v>
      </c>
      <c r="C71" s="233"/>
      <c r="D71" s="233"/>
      <c r="E71" s="233">
        <v>150000000</v>
      </c>
      <c r="F71" s="233"/>
      <c r="G71" s="233">
        <v>150005807</v>
      </c>
      <c r="H71" s="219" t="s">
        <v>141</v>
      </c>
    </row>
    <row r="72" spans="1:8" ht="27.75">
      <c r="A72" s="234" t="s">
        <v>240</v>
      </c>
      <c r="B72" s="194">
        <f t="shared" si="1"/>
        <v>110000000</v>
      </c>
      <c r="C72" s="217"/>
      <c r="D72" s="217"/>
      <c r="E72" s="217">
        <v>100000000</v>
      </c>
      <c r="F72" s="217"/>
      <c r="G72" s="217">
        <v>10000000</v>
      </c>
      <c r="H72" s="219" t="s">
        <v>141</v>
      </c>
    </row>
    <row r="73" spans="1:8" ht="42">
      <c r="A73" s="234" t="s">
        <v>241</v>
      </c>
      <c r="B73" s="194">
        <f t="shared" si="1"/>
        <v>78461539</v>
      </c>
      <c r="C73" s="217"/>
      <c r="D73" s="217"/>
      <c r="E73" s="217">
        <v>35000000</v>
      </c>
      <c r="F73" s="217"/>
      <c r="G73" s="217">
        <v>43461539</v>
      </c>
      <c r="H73" s="219" t="s">
        <v>141</v>
      </c>
    </row>
    <row r="74" spans="1:8" ht="27.75">
      <c r="A74" s="234" t="s">
        <v>242</v>
      </c>
      <c r="B74" s="194">
        <f t="shared" si="1"/>
        <v>145000000</v>
      </c>
      <c r="C74" s="235"/>
      <c r="D74" s="235">
        <v>70000000</v>
      </c>
      <c r="E74" s="235">
        <v>30000000</v>
      </c>
      <c r="F74" s="235">
        <v>30000000</v>
      </c>
      <c r="G74" s="235">
        <v>15000000</v>
      </c>
      <c r="H74" s="219" t="s">
        <v>141</v>
      </c>
    </row>
    <row r="75" spans="1:8" ht="42">
      <c r="A75" s="234" t="s">
        <v>243</v>
      </c>
      <c r="B75" s="194">
        <f t="shared" si="1"/>
        <v>24000000</v>
      </c>
      <c r="C75" s="217"/>
      <c r="D75" s="217"/>
      <c r="E75" s="217">
        <v>21980000</v>
      </c>
      <c r="F75" s="217"/>
      <c r="G75" s="217">
        <v>2020000</v>
      </c>
      <c r="H75" s="219" t="s">
        <v>141</v>
      </c>
    </row>
    <row r="76" spans="1:8" ht="27.75">
      <c r="A76" s="234" t="s">
        <v>244</v>
      </c>
      <c r="B76" s="194">
        <f t="shared" si="1"/>
        <v>100000000</v>
      </c>
      <c r="C76" s="217"/>
      <c r="D76" s="217">
        <v>70000000</v>
      </c>
      <c r="E76" s="217">
        <v>30000000</v>
      </c>
      <c r="F76" s="217"/>
      <c r="G76" s="217"/>
      <c r="H76" s="219" t="s">
        <v>141</v>
      </c>
    </row>
    <row r="77" spans="1:8" ht="42">
      <c r="A77" s="234" t="s">
        <v>245</v>
      </c>
      <c r="B77" s="194">
        <f t="shared" si="1"/>
        <v>159000000</v>
      </c>
      <c r="C77" s="217"/>
      <c r="D77" s="217">
        <v>60000000</v>
      </c>
      <c r="E77" s="217">
        <v>30000000</v>
      </c>
      <c r="F77" s="217">
        <v>31800000</v>
      </c>
      <c r="G77" s="217">
        <v>37200000</v>
      </c>
      <c r="H77" s="219" t="s">
        <v>141</v>
      </c>
    </row>
    <row r="78" spans="1:8" ht="27.75">
      <c r="A78" s="234" t="s">
        <v>246</v>
      </c>
      <c r="B78" s="194">
        <f t="shared" si="1"/>
        <v>274000000</v>
      </c>
      <c r="C78" s="217"/>
      <c r="D78" s="217">
        <v>100000000</v>
      </c>
      <c r="E78" s="217">
        <v>30000000</v>
      </c>
      <c r="F78" s="217"/>
      <c r="G78" s="217">
        <v>144000000</v>
      </c>
      <c r="H78" s="219" t="s">
        <v>141</v>
      </c>
    </row>
    <row r="79" spans="1:8" ht="42">
      <c r="A79" s="234" t="s">
        <v>247</v>
      </c>
      <c r="B79" s="194">
        <f t="shared" si="1"/>
        <v>56418000</v>
      </c>
      <c r="C79" s="217"/>
      <c r="D79" s="217"/>
      <c r="E79" s="217">
        <v>50000000</v>
      </c>
      <c r="F79" s="217"/>
      <c r="G79" s="217">
        <v>6418000</v>
      </c>
      <c r="H79" s="219" t="s">
        <v>141</v>
      </c>
    </row>
    <row r="80" spans="1:8" ht="55.5">
      <c r="A80" s="234" t="s">
        <v>248</v>
      </c>
      <c r="B80" s="194">
        <f t="shared" si="1"/>
        <v>207000000</v>
      </c>
      <c r="C80" s="217"/>
      <c r="D80" s="217">
        <v>100000000</v>
      </c>
      <c r="E80" s="217">
        <v>50000000</v>
      </c>
      <c r="F80" s="217"/>
      <c r="G80" s="217">
        <v>57000000</v>
      </c>
      <c r="H80" s="219" t="s">
        <v>141</v>
      </c>
    </row>
    <row r="81" spans="1:8" ht="42">
      <c r="A81" s="221" t="s">
        <v>249</v>
      </c>
      <c r="B81" s="194">
        <f t="shared" si="1"/>
        <v>128000000</v>
      </c>
      <c r="C81" s="217"/>
      <c r="D81" s="217"/>
      <c r="E81" s="217">
        <v>30000000</v>
      </c>
      <c r="F81" s="217"/>
      <c r="G81" s="217">
        <v>98000000</v>
      </c>
      <c r="H81" s="219" t="s">
        <v>141</v>
      </c>
    </row>
    <row r="82" spans="1:8" ht="39">
      <c r="A82" s="208" t="s">
        <v>250</v>
      </c>
      <c r="B82" s="194">
        <f t="shared" si="1"/>
        <v>121800000</v>
      </c>
      <c r="C82" s="217"/>
      <c r="D82" s="217">
        <v>70000000</v>
      </c>
      <c r="E82" s="217">
        <v>51800000</v>
      </c>
      <c r="F82" s="217"/>
      <c r="G82" s="217"/>
      <c r="H82" s="219" t="s">
        <v>141</v>
      </c>
    </row>
    <row r="83" spans="1:8" ht="42">
      <c r="A83" s="234" t="s">
        <v>251</v>
      </c>
      <c r="B83" s="194">
        <f t="shared" si="1"/>
        <v>50000000</v>
      </c>
      <c r="C83" s="217"/>
      <c r="D83" s="217"/>
      <c r="E83" s="217">
        <v>45000000</v>
      </c>
      <c r="F83" s="217"/>
      <c r="G83" s="217">
        <v>5000000</v>
      </c>
      <c r="H83" s="219" t="s">
        <v>141</v>
      </c>
    </row>
    <row r="84" spans="1:8" ht="42">
      <c r="A84" s="234" t="s">
        <v>252</v>
      </c>
      <c r="B84" s="194">
        <f t="shared" si="1"/>
        <v>55000000</v>
      </c>
      <c r="C84" s="217"/>
      <c r="D84" s="217"/>
      <c r="E84" s="217">
        <v>50000000</v>
      </c>
      <c r="F84" s="217"/>
      <c r="G84" s="217">
        <v>5000000</v>
      </c>
      <c r="H84" s="219" t="s">
        <v>141</v>
      </c>
    </row>
    <row r="85" spans="1:8" ht="55.5">
      <c r="A85" s="234" t="s">
        <v>253</v>
      </c>
      <c r="B85" s="194">
        <f t="shared" si="1"/>
        <v>130000000</v>
      </c>
      <c r="C85" s="217"/>
      <c r="D85" s="217">
        <v>60000000</v>
      </c>
      <c r="E85" s="217">
        <v>60000000</v>
      </c>
      <c r="F85" s="217">
        <v>10000000</v>
      </c>
      <c r="G85" s="217"/>
      <c r="H85" s="219" t="s">
        <v>141</v>
      </c>
    </row>
    <row r="86" spans="1:8" ht="69.75">
      <c r="A86" s="221" t="s">
        <v>254</v>
      </c>
      <c r="B86" s="194">
        <f t="shared" si="1"/>
        <v>149970482</v>
      </c>
      <c r="C86" s="220"/>
      <c r="D86" s="220"/>
      <c r="E86" s="220">
        <v>128980663</v>
      </c>
      <c r="F86" s="220"/>
      <c r="G86" s="220">
        <v>20989819</v>
      </c>
      <c r="H86" s="219" t="s">
        <v>141</v>
      </c>
    </row>
    <row r="87" spans="1:8" ht="55.5">
      <c r="A87" s="221" t="s">
        <v>255</v>
      </c>
      <c r="B87" s="194">
        <f t="shared" si="1"/>
        <v>130000000</v>
      </c>
      <c r="C87" s="220"/>
      <c r="D87" s="220">
        <v>70000000</v>
      </c>
      <c r="E87" s="220">
        <v>30000000</v>
      </c>
      <c r="F87" s="220"/>
      <c r="G87" s="220">
        <v>30000000</v>
      </c>
      <c r="H87" s="219" t="s">
        <v>141</v>
      </c>
    </row>
    <row r="88" spans="1:8" ht="55.5">
      <c r="A88" s="221" t="s">
        <v>256</v>
      </c>
      <c r="B88" s="194">
        <f t="shared" si="1"/>
        <v>225123710</v>
      </c>
      <c r="C88" s="220"/>
      <c r="D88" s="220"/>
      <c r="E88" s="220">
        <v>225123710</v>
      </c>
      <c r="F88" s="220"/>
      <c r="G88" s="220"/>
      <c r="H88" s="219" t="s">
        <v>141</v>
      </c>
    </row>
    <row r="89" spans="1:8" ht="42">
      <c r="A89" s="221" t="s">
        <v>257</v>
      </c>
      <c r="B89" s="194">
        <f t="shared" si="1"/>
        <v>126000000</v>
      </c>
      <c r="C89" s="220"/>
      <c r="D89" s="220">
        <v>100000000</v>
      </c>
      <c r="E89" s="220">
        <v>26000000</v>
      </c>
      <c r="F89" s="220"/>
      <c r="G89" s="220"/>
      <c r="H89" s="219" t="s">
        <v>141</v>
      </c>
    </row>
    <row r="90" spans="1:8" ht="25.5">
      <c r="A90" s="208" t="s">
        <v>258</v>
      </c>
      <c r="B90" s="194">
        <f>SUM(D90:G90)</f>
        <v>159000000</v>
      </c>
      <c r="D90" s="227">
        <v>68574922</v>
      </c>
      <c r="E90" s="227">
        <v>30000000</v>
      </c>
      <c r="F90" s="227">
        <v>60425078</v>
      </c>
      <c r="G90" s="227"/>
      <c r="H90" s="219" t="s">
        <v>141</v>
      </c>
    </row>
    <row r="91" spans="1:8" ht="39">
      <c r="A91" s="208" t="s">
        <v>259</v>
      </c>
      <c r="B91" s="194">
        <f t="shared" si="1"/>
        <v>50000000</v>
      </c>
      <c r="C91" s="227"/>
      <c r="D91" s="227"/>
      <c r="E91" s="227">
        <v>50000000</v>
      </c>
      <c r="F91" s="227"/>
      <c r="G91" s="227"/>
      <c r="H91" s="219" t="s">
        <v>144</v>
      </c>
    </row>
    <row r="92" spans="1:8" ht="39">
      <c r="A92" s="208" t="s">
        <v>260</v>
      </c>
      <c r="B92" s="194">
        <f t="shared" si="1"/>
        <v>120000000</v>
      </c>
      <c r="C92" s="227"/>
      <c r="D92" s="227">
        <v>70000000</v>
      </c>
      <c r="E92" s="227">
        <v>30000000</v>
      </c>
      <c r="F92" s="227">
        <v>10000000</v>
      </c>
      <c r="G92" s="227">
        <v>10000000</v>
      </c>
      <c r="H92" s="219" t="s">
        <v>141</v>
      </c>
    </row>
    <row r="93" spans="1:8" ht="78">
      <c r="A93" s="236" t="s">
        <v>261</v>
      </c>
      <c r="B93" s="194">
        <f t="shared" si="1"/>
        <v>1549990000</v>
      </c>
      <c r="C93" s="227">
        <v>1200000000</v>
      </c>
      <c r="D93" s="227"/>
      <c r="E93" s="227"/>
      <c r="F93" s="227">
        <v>149990000</v>
      </c>
      <c r="G93" s="227">
        <v>200000000</v>
      </c>
      <c r="H93" s="219" t="s">
        <v>144</v>
      </c>
    </row>
    <row r="94" spans="1:8" ht="64.5">
      <c r="A94" s="208" t="s">
        <v>262</v>
      </c>
      <c r="B94" s="194">
        <f t="shared" si="1"/>
        <v>300000000</v>
      </c>
      <c r="C94" s="227"/>
      <c r="D94" s="227"/>
      <c r="E94" s="227">
        <v>200000000</v>
      </c>
      <c r="F94" s="227">
        <v>35000000</v>
      </c>
      <c r="G94" s="227">
        <v>65000000</v>
      </c>
      <c r="H94" s="219" t="s">
        <v>144</v>
      </c>
    </row>
    <row r="95" spans="1:8" ht="42">
      <c r="A95" s="221" t="s">
        <v>263</v>
      </c>
      <c r="B95" s="194">
        <f t="shared" si="1"/>
        <v>28000000</v>
      </c>
      <c r="C95" s="227"/>
      <c r="D95" s="227"/>
      <c r="E95" s="227">
        <v>28000000</v>
      </c>
      <c r="F95" s="227"/>
      <c r="G95" s="227"/>
      <c r="H95" s="219" t="s">
        <v>141</v>
      </c>
    </row>
    <row r="96" spans="1:8" ht="39">
      <c r="A96" s="237" t="s">
        <v>264</v>
      </c>
      <c r="B96" s="194">
        <f t="shared" si="1"/>
        <v>190000000</v>
      </c>
      <c r="C96" s="227"/>
      <c r="D96" s="227">
        <v>100000000</v>
      </c>
      <c r="E96" s="227"/>
      <c r="F96" s="227"/>
      <c r="G96" s="227">
        <v>90000000</v>
      </c>
      <c r="H96" s="219" t="s">
        <v>141</v>
      </c>
    </row>
    <row r="97" spans="1:8" ht="39">
      <c r="A97" s="208" t="s">
        <v>265</v>
      </c>
      <c r="B97" s="194">
        <f t="shared" si="1"/>
        <v>133000000</v>
      </c>
      <c r="C97" s="227"/>
      <c r="D97" s="227">
        <v>70000000</v>
      </c>
      <c r="E97" s="227">
        <v>50000000</v>
      </c>
      <c r="F97" s="227"/>
      <c r="G97" s="227">
        <v>13000000</v>
      </c>
      <c r="H97" s="219" t="s">
        <v>141</v>
      </c>
    </row>
    <row r="98" spans="1:8" ht="55.5">
      <c r="A98" s="238" t="s">
        <v>266</v>
      </c>
      <c r="B98" s="194">
        <f t="shared" si="1"/>
        <v>170000000</v>
      </c>
      <c r="C98" s="227"/>
      <c r="D98" s="227"/>
      <c r="E98" s="227">
        <v>170000000</v>
      </c>
      <c r="F98" s="227"/>
      <c r="G98" s="227"/>
      <c r="H98" s="219" t="s">
        <v>141</v>
      </c>
    </row>
    <row r="99" spans="1:8" ht="51.75">
      <c r="A99" s="208" t="s">
        <v>267</v>
      </c>
      <c r="B99" s="194">
        <f t="shared" si="1"/>
        <v>60000000</v>
      </c>
      <c r="C99" s="227"/>
      <c r="D99" s="227"/>
      <c r="E99" s="227">
        <v>50000000</v>
      </c>
      <c r="F99" s="227"/>
      <c r="G99" s="227">
        <v>10000000</v>
      </c>
      <c r="H99" s="219" t="s">
        <v>141</v>
      </c>
    </row>
    <row r="100" spans="1:8" ht="55.5">
      <c r="A100" s="239" t="s">
        <v>268</v>
      </c>
      <c r="B100" s="194">
        <f t="shared" si="1"/>
        <v>118514117</v>
      </c>
      <c r="C100" s="227"/>
      <c r="D100" s="227"/>
      <c r="E100" s="227">
        <v>116174454</v>
      </c>
      <c r="F100" s="227"/>
      <c r="G100" s="227">
        <v>2339663</v>
      </c>
      <c r="H100" s="219" t="s">
        <v>141</v>
      </c>
    </row>
    <row r="101" spans="1:8" ht="64.5">
      <c r="A101" s="208" t="s">
        <v>269</v>
      </c>
      <c r="B101" s="194">
        <f t="shared" si="1"/>
        <v>180000000</v>
      </c>
      <c r="C101" s="227"/>
      <c r="D101" s="227">
        <v>100000000</v>
      </c>
      <c r="E101" s="227"/>
      <c r="F101" s="227"/>
      <c r="G101" s="227">
        <v>80000000</v>
      </c>
      <c r="H101" s="219" t="s">
        <v>141</v>
      </c>
    </row>
    <row r="102" spans="1:8" ht="90.75">
      <c r="A102" s="240" t="s">
        <v>270</v>
      </c>
      <c r="B102" s="194">
        <f t="shared" si="1"/>
        <v>121483630</v>
      </c>
      <c r="C102" s="227"/>
      <c r="D102" s="227"/>
      <c r="E102" s="227">
        <v>111483630</v>
      </c>
      <c r="F102" s="227"/>
      <c r="G102" s="227">
        <v>10000000</v>
      </c>
      <c r="H102" s="219" t="s">
        <v>141</v>
      </c>
    </row>
    <row r="103" spans="1:8" ht="25.5">
      <c r="A103" s="208" t="s">
        <v>271</v>
      </c>
      <c r="B103" s="194">
        <f t="shared" si="1"/>
        <v>1424573857</v>
      </c>
      <c r="C103" s="227"/>
      <c r="D103" s="227">
        <v>1000000000</v>
      </c>
      <c r="E103" s="227">
        <v>400000000</v>
      </c>
      <c r="F103" s="227"/>
      <c r="G103" s="227">
        <v>24573857</v>
      </c>
      <c r="H103" s="219" t="s">
        <v>144</v>
      </c>
    </row>
    <row r="104" spans="1:8" ht="39">
      <c r="A104" s="208" t="s">
        <v>272</v>
      </c>
      <c r="B104" s="194">
        <f t="shared" si="1"/>
        <v>35000000</v>
      </c>
      <c r="C104" s="227"/>
      <c r="D104" s="227"/>
      <c r="E104" s="227">
        <v>30000000</v>
      </c>
      <c r="F104" s="227"/>
      <c r="G104" s="227">
        <v>5000000</v>
      </c>
      <c r="H104" s="219" t="s">
        <v>141</v>
      </c>
    </row>
    <row r="105" spans="1:8" ht="39">
      <c r="A105" s="208" t="s">
        <v>273</v>
      </c>
      <c r="B105" s="194">
        <f t="shared" si="1"/>
        <v>120000000</v>
      </c>
      <c r="C105" s="227"/>
      <c r="D105" s="227"/>
      <c r="E105" s="227">
        <v>100000000</v>
      </c>
      <c r="F105" s="227"/>
      <c r="G105" s="227">
        <v>20000000</v>
      </c>
      <c r="H105" s="219" t="s">
        <v>141</v>
      </c>
    </row>
    <row r="106" spans="1:8" ht="55.5">
      <c r="A106" s="241" t="s">
        <v>274</v>
      </c>
      <c r="B106" s="194">
        <f t="shared" si="1"/>
        <v>240000000</v>
      </c>
      <c r="C106" s="227"/>
      <c r="D106" s="227"/>
      <c r="E106" s="227">
        <v>200000000</v>
      </c>
      <c r="F106" s="227">
        <v>20000000</v>
      </c>
      <c r="G106" s="227">
        <v>20000000</v>
      </c>
      <c r="H106" s="219" t="s">
        <v>141</v>
      </c>
    </row>
    <row r="107" spans="1:8" ht="42">
      <c r="A107" s="242" t="s">
        <v>275</v>
      </c>
      <c r="B107" s="194">
        <f t="shared" si="1"/>
        <v>220000000</v>
      </c>
      <c r="C107" s="227"/>
      <c r="D107" s="227"/>
      <c r="E107" s="227">
        <v>200000000</v>
      </c>
      <c r="F107" s="227"/>
      <c r="G107" s="227">
        <v>20000000</v>
      </c>
      <c r="H107" s="219" t="s">
        <v>141</v>
      </c>
    </row>
    <row r="108" spans="1:8" ht="42">
      <c r="A108" s="242" t="s">
        <v>276</v>
      </c>
      <c r="B108" s="194">
        <f t="shared" si="1"/>
        <v>220000000</v>
      </c>
      <c r="C108" s="227"/>
      <c r="D108" s="227"/>
      <c r="E108" s="227">
        <v>200000000</v>
      </c>
      <c r="F108" s="227"/>
      <c r="G108" s="227">
        <v>20000000</v>
      </c>
      <c r="H108" s="219" t="s">
        <v>141</v>
      </c>
    </row>
    <row r="109" spans="1:8" ht="42">
      <c r="A109" s="242" t="s">
        <v>277</v>
      </c>
      <c r="B109" s="194">
        <f t="shared" si="1"/>
        <v>220000000</v>
      </c>
      <c r="C109" s="227"/>
      <c r="D109" s="227"/>
      <c r="E109" s="227">
        <v>200000000</v>
      </c>
      <c r="F109" s="227"/>
      <c r="G109" s="227">
        <v>20000000</v>
      </c>
      <c r="H109" s="219" t="s">
        <v>141</v>
      </c>
    </row>
    <row r="110" spans="1:8" ht="24">
      <c r="A110" s="70" t="s">
        <v>278</v>
      </c>
      <c r="B110" s="194">
        <f t="shared" si="1"/>
        <v>8240429718</v>
      </c>
      <c r="C110" s="227"/>
      <c r="D110" s="227">
        <v>8240429718</v>
      </c>
      <c r="E110" s="227"/>
      <c r="F110" s="227"/>
      <c r="G110" s="227"/>
      <c r="H110" s="219" t="s">
        <v>144</v>
      </c>
    </row>
    <row r="111" spans="1:8" ht="24">
      <c r="A111" s="70" t="s">
        <v>279</v>
      </c>
      <c r="B111" s="194">
        <f t="shared" si="1"/>
        <v>7587030556</v>
      </c>
      <c r="C111" s="227"/>
      <c r="D111" s="227">
        <v>7587030556</v>
      </c>
      <c r="E111" s="227"/>
      <c r="F111" s="227"/>
      <c r="G111" s="227"/>
      <c r="H111" s="219" t="s">
        <v>144</v>
      </c>
    </row>
    <row r="112" spans="1:8" ht="24">
      <c r="A112" s="70" t="s">
        <v>280</v>
      </c>
      <c r="B112" s="194">
        <f t="shared" si="1"/>
        <v>13478761487</v>
      </c>
      <c r="C112" s="227"/>
      <c r="D112" s="227">
        <v>13478761487</v>
      </c>
      <c r="E112" s="227"/>
      <c r="F112" s="227"/>
      <c r="G112" s="227"/>
      <c r="H112" s="219" t="s">
        <v>144</v>
      </c>
    </row>
    <row r="113" spans="1:8" ht="24">
      <c r="A113" s="70" t="s">
        <v>281</v>
      </c>
      <c r="B113" s="194">
        <f t="shared" si="1"/>
        <v>12635792095</v>
      </c>
      <c r="C113" s="227"/>
      <c r="D113" s="227">
        <v>12635792095</v>
      </c>
      <c r="E113" s="227"/>
      <c r="F113" s="227"/>
      <c r="G113" s="227"/>
      <c r="H113" s="219" t="s">
        <v>144</v>
      </c>
    </row>
    <row r="114" spans="1:8" ht="24">
      <c r="A114" s="70" t="s">
        <v>282</v>
      </c>
      <c r="B114" s="194">
        <f t="shared" si="1"/>
        <v>14149553157</v>
      </c>
      <c r="C114" s="227"/>
      <c r="D114" s="227">
        <v>14149553157</v>
      </c>
      <c r="E114" s="227"/>
      <c r="F114" s="227"/>
      <c r="G114" s="227"/>
      <c r="H114" s="219" t="s">
        <v>144</v>
      </c>
    </row>
    <row r="115" spans="1:8" ht="36">
      <c r="A115" s="70" t="s">
        <v>283</v>
      </c>
      <c r="B115" s="194">
        <f t="shared" si="1"/>
        <v>7832447032</v>
      </c>
      <c r="C115" s="227"/>
      <c r="D115" s="227">
        <v>7832447032</v>
      </c>
      <c r="E115" s="227"/>
      <c r="F115" s="227"/>
      <c r="G115" s="227"/>
      <c r="H115" s="219" t="s">
        <v>144</v>
      </c>
    </row>
    <row r="116" spans="1:8" ht="24">
      <c r="A116" s="70" t="s">
        <v>284</v>
      </c>
      <c r="B116" s="194">
        <f t="shared" si="1"/>
        <v>7667775923</v>
      </c>
      <c r="C116" s="227"/>
      <c r="D116" s="227">
        <v>7667775923</v>
      </c>
      <c r="E116" s="227"/>
      <c r="F116" s="227"/>
      <c r="G116" s="227"/>
      <c r="H116" s="219" t="s">
        <v>144</v>
      </c>
    </row>
    <row r="117" spans="1:8" ht="24">
      <c r="A117" s="70" t="s">
        <v>285</v>
      </c>
      <c r="B117" s="194">
        <f t="shared" si="1"/>
        <v>7955445286</v>
      </c>
      <c r="C117" s="227"/>
      <c r="D117" s="227">
        <v>7955445286</v>
      </c>
      <c r="E117" s="227"/>
      <c r="F117" s="227"/>
      <c r="G117" s="227"/>
      <c r="H117" s="219" t="s">
        <v>144</v>
      </c>
    </row>
    <row r="118" spans="1:8" ht="36">
      <c r="A118" s="70" t="s">
        <v>286</v>
      </c>
      <c r="B118" s="194">
        <f t="shared" si="1"/>
        <v>8044478830</v>
      </c>
      <c r="C118" s="227"/>
      <c r="D118" s="227">
        <v>8044478830</v>
      </c>
      <c r="E118" s="227"/>
      <c r="F118" s="227"/>
      <c r="G118" s="227"/>
      <c r="H118" s="219" t="s">
        <v>144</v>
      </c>
    </row>
    <row r="119" spans="1:8" ht="24">
      <c r="A119" s="70" t="s">
        <v>287</v>
      </c>
      <c r="B119" s="194">
        <f t="shared" si="1"/>
        <v>8044478830</v>
      </c>
      <c r="C119" s="227"/>
      <c r="D119" s="227">
        <v>8044478830</v>
      </c>
      <c r="E119" s="227"/>
      <c r="F119" s="227"/>
      <c r="G119" s="227"/>
      <c r="H119" s="219" t="s">
        <v>144</v>
      </c>
    </row>
    <row r="120" spans="1:8" ht="24">
      <c r="A120" s="70" t="s">
        <v>288</v>
      </c>
      <c r="B120" s="194">
        <f t="shared" si="1"/>
        <v>7955445286</v>
      </c>
      <c r="C120" s="227"/>
      <c r="D120" s="227">
        <v>7955445286</v>
      </c>
      <c r="E120" s="227"/>
      <c r="F120" s="227"/>
      <c r="G120" s="227"/>
      <c r="H120" s="219" t="s">
        <v>144</v>
      </c>
    </row>
    <row r="121" spans="1:8" ht="13.5">
      <c r="A121" s="208" t="s">
        <v>289</v>
      </c>
      <c r="B121" s="227">
        <f>SUM(B5:B120)</f>
        <v>372895944694</v>
      </c>
      <c r="C121" s="227">
        <f>SUM(C5:C120)</f>
        <v>39843475831</v>
      </c>
      <c r="D121" s="227">
        <f>SUM(D5:D120)</f>
        <v>169636587344</v>
      </c>
      <c r="E121" s="227">
        <f>SUM(E5:E120)</f>
        <v>155009895183</v>
      </c>
      <c r="F121" s="227">
        <f>SUM(F5:F120)</f>
        <v>1213839679</v>
      </c>
      <c r="G121" s="227">
        <f>SUM(G5:G120)</f>
        <v>7192146657</v>
      </c>
      <c r="H121" s="243"/>
    </row>
    <row r="124" spans="2:3" ht="13.5">
      <c r="B124" s="244"/>
      <c r="C124" s="244"/>
    </row>
  </sheetData>
  <sheetProtection/>
  <mergeCells count="2">
    <mergeCell ref="A1:H1"/>
    <mergeCell ref="A2:H2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Elizabeth Trujillo de Cisneros</cp:lastModifiedBy>
  <cp:lastPrinted>2014-04-14T21:30:42Z</cp:lastPrinted>
  <dcterms:created xsi:type="dcterms:W3CDTF">2013-01-10T04:44:41Z</dcterms:created>
  <dcterms:modified xsi:type="dcterms:W3CDTF">2015-11-30T03:05:34Z</dcterms:modified>
  <cp:category/>
  <cp:version/>
  <cp:contentType/>
  <cp:contentStatus/>
</cp:coreProperties>
</file>