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320" windowHeight="11280" activeTab="0"/>
  </bookViews>
  <sheets>
    <sheet name="Informacion" sheetId="1" r:id="rId1"/>
    <sheet name="Hoja2" sheetId="2" r:id="rId2"/>
  </sheets>
  <definedNames>
    <definedName name="_xlnm._FilterDatabase" localSheetId="1" hidden="1">'Hoja2'!$A$1:$I$66</definedName>
    <definedName name="_xlnm._FilterDatabase" localSheetId="0" hidden="1">'Informacion'!$A$2:$Z$66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<sst xmlns="http://schemas.openxmlformats.org/spreadsheetml/2006/main" count="623" uniqueCount="249">
  <si>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</si>
  <si>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</si>
  <si>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</si>
  <si>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</si>
  <si>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</si>
  <si>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</si>
  <si>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</si>
  <si>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</si>
  <si>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</si>
  <si>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</si>
  <si>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</si>
  <si>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</si>
  <si>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</si>
  <si>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</si>
  <si>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</si>
  <si>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</si>
  <si>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</si>
  <si>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</si>
  <si>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</si>
  <si>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</si>
  <si>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</si>
  <si>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</si>
  <si>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</si>
  <si>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</si>
  <si>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</si>
  <si>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</si>
  <si>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</si>
  <si>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</si>
  <si>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</si>
  <si>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</si>
  <si>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</si>
  <si>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</si>
  <si>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</si>
  <si>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</si>
  <si>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</si>
  <si>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</si>
  <si>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</si>
  <si>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</si>
  <si>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</si>
  <si>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</si>
  <si>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</si>
  <si>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</si>
  <si>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</si>
  <si>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</si>
  <si>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</si>
  <si>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</si>
  <si>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</si>
  <si>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</si>
  <si>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</si>
  <si>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</si>
  <si>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</si>
  <si>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</si>
  <si>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</si>
  <si>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</si>
  <si>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</si>
  <si>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</si>
  <si>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</si>
  <si>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</si>
  <si>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</si>
  <si>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</si>
  <si>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</si>
  <si>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</si>
  <si>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</si>
  <si>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</si>
  <si>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</si>
  <si>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</si>
  <si>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</si>
  <si>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</si>
  <si>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</si>
  <si>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</si>
  <si>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</si>
  <si>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</si>
  <si>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</si>
  <si>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</si>
  <si>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</si>
  <si>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</si>
  <si>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</si>
  <si>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</si>
  <si>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</si>
  <si>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</si>
  <si>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</si>
  <si>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</si>
  <si>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</si>
  <si>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</si>
  <si>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</si>
  <si>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</si>
  <si>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</si>
  <si>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</si>
  <si>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</si>
  <si>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</si>
  <si>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</si>
  <si>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</si>
  <si>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</si>
  <si>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</si>
  <si>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</si>
  <si>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</si>
  <si>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</si>
  <si>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</si>
  <si>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</si>
  <si>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</si>
  <si>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</si>
  <si>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</si>
  <si>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</si>
  <si>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</si>
  <si>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</si>
  <si>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</si>
  <si>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</si>
  <si>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</si>
  <si>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</si>
  <si>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</si>
  <si>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</si>
  <si>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</si>
  <si>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</si>
  <si>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</si>
  <si>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</si>
  <si>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</si>
  <si>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</si>
  <si>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</si>
  <si>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</si>
  <si>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</si>
  <si>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</si>
  <si>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</si>
  <si>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</si>
  <si>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</si>
  <si>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</si>
  <si>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</si>
  <si>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</si>
  <si>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</si>
  <si>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</si>
  <si>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</si>
  <si>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</si>
  <si>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</si>
  <si>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</si>
  <si>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</si>
  <si>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</si>
  <si>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</si>
  <si>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</si>
  <si>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</si>
  <si>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</si>
  <si>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</si>
  <si>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</si>
  <si>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</si>
  <si>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</si>
  <si>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</si>
  <si>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</si>
  <si>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</si>
  <si>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</si>
  <si>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</si>
  <si>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</si>
  <si>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</si>
  <si>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</si>
  <si>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</si>
  <si>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</si>
  <si>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</si>
  <si>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</si>
  <si>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</si>
  <si>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</si>
  <si>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</si>
  <si>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</si>
  <si>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</si>
  <si>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</si>
  <si>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</si>
  <si>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CONTRIB 02012013</t>
  </si>
  <si>
    <t>ASEGURADA 2013</t>
  </si>
  <si>
    <t>DANE 2013</t>
  </si>
  <si>
    <t>Porcentaje Aseguramiento 2013</t>
  </si>
  <si>
    <t>PROM REGION ASEGURADA 2013</t>
  </si>
  <si>
    <t>nro</t>
  </si>
  <si>
    <t>sub</t>
  </si>
  <si>
    <t>con</t>
  </si>
  <si>
    <t>REG SUBS 30122013</t>
  </si>
  <si>
    <t>EXCEPCION 30122013</t>
  </si>
  <si>
    <t>ASEGURADA 2014</t>
  </si>
  <si>
    <t>DANE 2014</t>
  </si>
  <si>
    <t>DANE Estimaciones y Proyecciones de Poblaciòn Año 2014 http://www.dane.gov.co/index.php?option=com_content&amp;view=article&amp;id=75&amp;Itemid=72</t>
  </si>
  <si>
    <t>PROM REGION ASEGURADA 2014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</si>
  <si>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</si>
  <si>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</si>
  <si>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</si>
  <si>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</si>
  <si>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</si>
  <si>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</si>
  <si>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</si>
  <si>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</si>
  <si>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</si>
  <si>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</si>
  <si>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</si>
  <si>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</si>
  <si>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</si>
  <si>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</si>
  <si>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</si>
  <si>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</si>
  <si>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</si>
  <si>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</si>
  <si>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</si>
  <si>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</si>
  <si>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</si>
  <si>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</si>
  <si>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</si>
  <si>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</si>
  <si>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</si>
  <si>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</si>
  <si>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</si>
  <si>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</si>
  <si>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</si>
  <si>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</si>
  <si>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</si>
  <si>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</si>
  <si>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</si>
  <si>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</si>
  <si>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</si>
  <si>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</si>
  <si>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</si>
  <si>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</si>
  <si>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</si>
  <si>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</si>
  <si>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</si>
  <si>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</si>
  <si>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</si>
  <si>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</si>
  <si>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</si>
  <si>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</si>
  <si>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</si>
  <si>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</si>
  <si>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</si>
  <si>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</si>
  <si>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</si>
  <si>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</si>
  <si>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</si>
  <si>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</si>
  <si>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</si>
  <si>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</si>
  <si>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</si>
  <si>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</si>
  <si>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</si>
  <si>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</si>
  <si>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</si>
  <si>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</si>
  <si>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</si>
  <si>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</si>
  <si>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Porcentaje Aseguramiento 2014</t>
  </si>
  <si>
    <t>Etiquetas de fila</t>
  </si>
  <si>
    <t>SUBSIDIADO</t>
  </si>
  <si>
    <t>CONTRIBUTIVO</t>
  </si>
  <si>
    <t>EXC</t>
  </si>
  <si>
    <t>REG SUBS Oct2014</t>
  </si>
  <si>
    <t>CONTRIB Oct2014</t>
  </si>
  <si>
    <t>EXCEPCION Oct2014</t>
  </si>
  <si>
    <t>FUENTE: Bodega de Datos de SISPRO (SGD) – Afiliados a Salud, Diciembre de 2009 – Octubre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</si>
</sst>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/>
    </xf>
    <xf numFmtId="164" fontId="0" fillId="0" borderId="11" xfId="47" applyNumberFormat="1" applyFont="1" applyFill="1" applyBorder="1" applyAlignment="1">
      <alignment/>
    </xf>
    <xf numFmtId="3" fontId="1" fillId="0" borderId="11" xfId="53" applyNumberFormat="1" applyFont="1" applyFill="1" applyBorder="1" applyAlignment="1">
      <alignment horizontal="right"/>
      <protection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vertical="center"/>
    </xf>
    <xf numFmtId="164" fontId="0" fillId="0" borderId="13" xfId="47" applyNumberFormat="1" applyFont="1" applyFill="1" applyBorder="1" applyAlignment="1">
      <alignment/>
    </xf>
    <xf numFmtId="3" fontId="1" fillId="0" borderId="13" xfId="53" applyNumberFormat="1" applyFont="1" applyFill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 vertical="center"/>
    </xf>
    <xf numFmtId="164" fontId="0" fillId="0" borderId="15" xfId="47" applyNumberFormat="1" applyFont="1" applyFill="1" applyBorder="1" applyAlignment="1">
      <alignment/>
    </xf>
    <xf numFmtId="3" fontId="1" fillId="0" borderId="15" xfId="53" applyNumberFormat="1" applyFont="1" applyFill="1" applyBorder="1" applyAlignment="1">
      <alignment horizontal="right"/>
      <protection/>
    </xf>
    <xf numFmtId="49" fontId="8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3" fontId="8" fillId="0" borderId="0" xfId="52" applyNumberFormat="1" applyFont="1" applyFill="1">
      <alignment/>
      <protection/>
    </xf>
    <xf numFmtId="0" fontId="4" fillId="0" borderId="0" xfId="52" applyNumberFormat="1" applyFont="1" applyFill="1" applyAlignment="1">
      <alignment vertical="top" wrapText="1"/>
      <protection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0" fontId="1" fillId="0" borderId="13" xfId="55" applyNumberFormat="1" applyFont="1" applyFill="1" applyBorder="1" applyAlignment="1">
      <alignment horizontal="right"/>
    </xf>
    <xf numFmtId="10" fontId="1" fillId="0" borderId="11" xfId="55" applyNumberFormat="1" applyFont="1" applyFill="1" applyBorder="1" applyAlignment="1">
      <alignment horizontal="right"/>
    </xf>
    <xf numFmtId="10" fontId="1" fillId="0" borderId="15" xfId="5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7" fillId="0" borderId="16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Fill="1" applyBorder="1" applyAlignment="1">
      <alignment/>
    </xf>
    <xf numFmtId="10" fontId="0" fillId="0" borderId="20" xfId="55" applyNumberFormat="1" applyFont="1" applyFill="1" applyBorder="1" applyAlignment="1">
      <alignment/>
    </xf>
    <xf numFmtId="10" fontId="0" fillId="0" borderId="21" xfId="55" applyNumberFormat="1" applyFont="1" applyFill="1" applyBorder="1" applyAlignment="1">
      <alignment/>
    </xf>
    <xf numFmtId="164" fontId="0" fillId="0" borderId="22" xfId="47" applyNumberFormat="1" applyFont="1" applyFill="1" applyBorder="1" applyAlignment="1">
      <alignment/>
    </xf>
    <xf numFmtId="164" fontId="0" fillId="0" borderId="23" xfId="47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left" vertical="center"/>
    </xf>
    <xf numFmtId="164" fontId="0" fillId="0" borderId="26" xfId="47" applyNumberFormat="1" applyFont="1" applyFill="1" applyBorder="1" applyAlignment="1">
      <alignment/>
    </xf>
    <xf numFmtId="164" fontId="0" fillId="0" borderId="25" xfId="47" applyNumberFormat="1" applyFont="1" applyFill="1" applyBorder="1" applyAlignment="1">
      <alignment/>
    </xf>
    <xf numFmtId="3" fontId="1" fillId="0" borderId="25" xfId="53" applyNumberFormat="1" applyFont="1" applyFill="1" applyBorder="1" applyAlignment="1">
      <alignment horizontal="right"/>
      <protection/>
    </xf>
    <xf numFmtId="10" fontId="1" fillId="0" borderId="25" xfId="55" applyNumberFormat="1" applyFont="1" applyFill="1" applyBorder="1" applyAlignment="1">
      <alignment horizontal="right"/>
    </xf>
    <xf numFmtId="10" fontId="0" fillId="0" borderId="27" xfId="55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0" fillId="0" borderId="12" xfId="47" applyNumberFormat="1" applyFont="1" applyFill="1" applyBorder="1" applyAlignment="1">
      <alignment/>
    </xf>
    <xf numFmtId="164" fontId="0" fillId="0" borderId="14" xfId="47" applyNumberFormat="1" applyFont="1" applyFill="1" applyBorder="1" applyAlignment="1">
      <alignment/>
    </xf>
    <xf numFmtId="10" fontId="0" fillId="0" borderId="28" xfId="55" applyNumberFormat="1" applyFont="1" applyFill="1" applyBorder="1" applyAlignment="1">
      <alignment/>
    </xf>
    <xf numFmtId="10" fontId="0" fillId="0" borderId="29" xfId="55" applyNumberFormat="1" applyFont="1" applyFill="1" applyBorder="1" applyAlignment="1">
      <alignment/>
    </xf>
    <xf numFmtId="10" fontId="0" fillId="0" borderId="30" xfId="55" applyNumberFormat="1" applyFont="1" applyFill="1" applyBorder="1" applyAlignment="1">
      <alignment/>
    </xf>
    <xf numFmtId="3" fontId="1" fillId="0" borderId="26" xfId="53" applyNumberFormat="1" applyFont="1" applyFill="1" applyBorder="1" applyAlignment="1">
      <alignment horizontal="right"/>
      <protection/>
    </xf>
    <xf numFmtId="3" fontId="1" fillId="0" borderId="22" xfId="53" applyNumberFormat="1" applyFont="1" applyFill="1" applyBorder="1" applyAlignment="1">
      <alignment horizontal="right"/>
      <protection/>
    </xf>
    <xf numFmtId="3" fontId="1" fillId="0" borderId="23" xfId="53" applyNumberFormat="1" applyFont="1" applyFill="1" applyBorder="1" applyAlignment="1">
      <alignment horizontal="right"/>
      <protection/>
    </xf>
    <xf numFmtId="10" fontId="1" fillId="0" borderId="26" xfId="55" applyNumberFormat="1" applyFont="1" applyFill="1" applyBorder="1" applyAlignment="1">
      <alignment horizontal="right"/>
    </xf>
    <xf numFmtId="10" fontId="1" fillId="0" borderId="22" xfId="55" applyNumberFormat="1" applyFont="1" applyFill="1" applyBorder="1" applyAlignment="1">
      <alignment horizontal="right"/>
    </xf>
    <xf numFmtId="10" fontId="1" fillId="0" borderId="23" xfId="55" applyNumberFormat="1" applyFont="1" applyFill="1" applyBorder="1" applyAlignment="1">
      <alignment horizontal="right"/>
    </xf>
    <xf numFmtId="3" fontId="1" fillId="0" borderId="12" xfId="53" applyNumberFormat="1" applyFont="1" applyFill="1" applyBorder="1" applyAlignment="1">
      <alignment horizontal="right"/>
      <protection/>
    </xf>
    <xf numFmtId="3" fontId="1" fillId="0" borderId="14" xfId="53" applyNumberFormat="1" applyFont="1" applyFill="1" applyBorder="1" applyAlignment="1">
      <alignment horizontal="right"/>
      <protection/>
    </xf>
    <xf numFmtId="10" fontId="43" fillId="0" borderId="31" xfId="55" applyNumberFormat="1" applyFont="1" applyFill="1" applyBorder="1" applyAlignment="1">
      <alignment/>
    </xf>
    <xf numFmtId="10" fontId="43" fillId="0" borderId="32" xfId="55" applyNumberFormat="1" applyFont="1" applyFill="1" applyBorder="1" applyAlignment="1">
      <alignment/>
    </xf>
    <xf numFmtId="10" fontId="7" fillId="0" borderId="33" xfId="55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10" fontId="43" fillId="0" borderId="0" xfId="55" applyNumberFormat="1" applyFont="1" applyFill="1" applyBorder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Fill="1" applyBorder="1" applyAlignment="1">
      <alignment/>
    </xf>
    <xf numFmtId="3" fontId="1" fillId="0" borderId="24" xfId="53" applyNumberFormat="1" applyFont="1" applyFill="1" applyBorder="1" applyAlignment="1">
      <alignment horizontal="right"/>
      <protection/>
    </xf>
    <xf numFmtId="0" fontId="4" fillId="0" borderId="39" xfId="0" applyFont="1" applyFill="1" applyBorder="1" applyAlignment="1">
      <alignment/>
    </xf>
    <xf numFmtId="164" fontId="0" fillId="0" borderId="10" xfId="47" applyNumberFormat="1" applyFont="1" applyFill="1" applyBorder="1" applyAlignment="1">
      <alignment/>
    </xf>
    <xf numFmtId="10" fontId="0" fillId="0" borderId="40" xfId="55" applyNumberFormat="1" applyFont="1" applyFill="1" applyBorder="1" applyAlignment="1">
      <alignment/>
    </xf>
    <xf numFmtId="164" fontId="0" fillId="0" borderId="41" xfId="47" applyNumberFormat="1" applyFont="1" applyFill="1" applyBorder="1" applyAlignment="1">
      <alignment/>
    </xf>
    <xf numFmtId="10" fontId="0" fillId="0" borderId="39" xfId="55" applyNumberFormat="1" applyFont="1" applyFill="1" applyBorder="1" applyAlignment="1">
      <alignment/>
    </xf>
    <xf numFmtId="3" fontId="1" fillId="0" borderId="41" xfId="53" applyNumberFormat="1" applyFont="1" applyFill="1" applyBorder="1" applyAlignment="1">
      <alignment horizontal="right"/>
      <protection/>
    </xf>
    <xf numFmtId="3" fontId="1" fillId="0" borderId="10" xfId="53" applyNumberFormat="1" applyFont="1" applyFill="1" applyBorder="1" applyAlignment="1">
      <alignment horizontal="right"/>
      <protection/>
    </xf>
    <xf numFmtId="10" fontId="1" fillId="0" borderId="41" xfId="55" applyNumberFormat="1" applyFont="1" applyFill="1" applyBorder="1" applyAlignment="1">
      <alignment horizontal="right"/>
    </xf>
    <xf numFmtId="0" fontId="4" fillId="0" borderId="42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left" vertical="center"/>
    </xf>
    <xf numFmtId="0" fontId="4" fillId="0" borderId="44" xfId="0" applyFont="1" applyFill="1" applyBorder="1" applyAlignment="1">
      <alignment/>
    </xf>
    <xf numFmtId="164" fontId="0" fillId="0" borderId="42" xfId="47" applyNumberFormat="1" applyFont="1" applyFill="1" applyBorder="1" applyAlignment="1">
      <alignment/>
    </xf>
    <xf numFmtId="164" fontId="0" fillId="0" borderId="43" xfId="47" applyNumberFormat="1" applyFont="1" applyFill="1" applyBorder="1" applyAlignment="1">
      <alignment/>
    </xf>
    <xf numFmtId="10" fontId="0" fillId="0" borderId="45" xfId="55" applyNumberFormat="1" applyFont="1" applyFill="1" applyBorder="1" applyAlignment="1">
      <alignment/>
    </xf>
    <xf numFmtId="164" fontId="0" fillId="0" borderId="46" xfId="47" applyNumberFormat="1" applyFont="1" applyFill="1" applyBorder="1" applyAlignment="1">
      <alignment/>
    </xf>
    <xf numFmtId="10" fontId="0" fillId="0" borderId="44" xfId="55" applyNumberFormat="1" applyFont="1" applyFill="1" applyBorder="1" applyAlignment="1">
      <alignment/>
    </xf>
    <xf numFmtId="3" fontId="1" fillId="0" borderId="46" xfId="53" applyNumberFormat="1" applyFont="1" applyFill="1" applyBorder="1" applyAlignment="1">
      <alignment horizontal="right"/>
      <protection/>
    </xf>
    <xf numFmtId="3" fontId="1" fillId="0" borderId="43" xfId="53" applyNumberFormat="1" applyFont="1" applyFill="1" applyBorder="1" applyAlignment="1">
      <alignment horizontal="right"/>
      <protection/>
    </xf>
    <xf numFmtId="3" fontId="1" fillId="0" borderId="42" xfId="53" applyNumberFormat="1" applyFont="1" applyFill="1" applyBorder="1" applyAlignment="1">
      <alignment horizontal="right"/>
      <protection/>
    </xf>
    <xf numFmtId="10" fontId="1" fillId="0" borderId="46" xfId="55" applyNumberFormat="1" applyFont="1" applyFill="1" applyBorder="1" applyAlignment="1">
      <alignment horizontal="right"/>
    </xf>
    <xf numFmtId="10" fontId="1" fillId="0" borderId="43" xfId="55" applyNumberFormat="1" applyFont="1" applyFill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4" fontId="0" fillId="0" borderId="0" xfId="47" applyNumberFormat="1" applyFont="1" applyAlignment="1">
      <alignment/>
    </xf>
    <xf numFmtId="10" fontId="0" fillId="0" borderId="19" xfId="55" applyNumberFormat="1" applyFont="1" applyFill="1" applyBorder="1" applyAlignment="1">
      <alignment horizontal="center" vertical="center"/>
    </xf>
    <xf numFmtId="10" fontId="0" fillId="0" borderId="48" xfId="55" applyNumberFormat="1" applyFont="1" applyFill="1" applyBorder="1" applyAlignment="1">
      <alignment horizontal="center" vertical="center"/>
    </xf>
    <xf numFmtId="10" fontId="0" fillId="0" borderId="49" xfId="55" applyNumberFormat="1" applyFont="1" applyFill="1" applyBorder="1" applyAlignment="1">
      <alignment horizontal="center" vertical="center"/>
    </xf>
    <xf numFmtId="10" fontId="0" fillId="0" borderId="18" xfId="55" applyNumberFormat="1" applyFont="1" applyFill="1" applyBorder="1" applyAlignment="1">
      <alignment horizontal="center" vertical="center"/>
    </xf>
    <xf numFmtId="10" fontId="0" fillId="0" borderId="50" xfId="55" applyNumberFormat="1" applyFont="1" applyFill="1" applyBorder="1" applyAlignment="1">
      <alignment horizontal="center" vertical="center"/>
    </xf>
    <xf numFmtId="10" fontId="0" fillId="0" borderId="51" xfId="55" applyNumberFormat="1" applyFont="1" applyFill="1" applyBorder="1" applyAlignment="1">
      <alignment horizontal="center" vertical="center"/>
    </xf>
    <xf numFmtId="10" fontId="0" fillId="0" borderId="17" xfId="55" applyNumberFormat="1" applyFont="1" applyFill="1" applyBorder="1" applyAlignment="1">
      <alignment horizontal="center" vertical="center"/>
    </xf>
    <xf numFmtId="10" fontId="0" fillId="0" borderId="52" xfId="55" applyNumberFormat="1" applyFont="1" applyFill="1" applyBorder="1" applyAlignment="1">
      <alignment horizontal="center" vertical="center"/>
    </xf>
    <xf numFmtId="10" fontId="0" fillId="0" borderId="53" xfId="55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10" fontId="0" fillId="0" borderId="52" xfId="0" applyNumberFormat="1" applyFont="1" applyFill="1" applyBorder="1" applyAlignment="1">
      <alignment horizontal="center" vertical="center"/>
    </xf>
    <xf numFmtId="10" fontId="0" fillId="0" borderId="53" xfId="0" applyNumberFormat="1" applyFont="1" applyFill="1" applyBorder="1" applyAlignment="1">
      <alignment horizontal="center" vertical="center"/>
    </xf>
    <xf numFmtId="10" fontId="0" fillId="0" borderId="18" xfId="0" applyNumberFormat="1" applyFont="1" applyFill="1" applyBorder="1" applyAlignment="1">
      <alignment horizontal="center" vertical="center"/>
    </xf>
    <xf numFmtId="10" fontId="0" fillId="0" borderId="50" xfId="0" applyNumberFormat="1" applyFont="1" applyFill="1" applyBorder="1" applyAlignment="1">
      <alignment horizontal="center" vertical="center"/>
    </xf>
    <xf numFmtId="10" fontId="0" fillId="0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2" width="6.00390625" style="1" hidden="1" customWidth="1"/>
    <col min="3" max="3" width="9.140625" style="1" hidden="1" customWidth="1"/>
    <col min="4" max="4" width="21.8515625" style="1" bestFit="1" customWidth="1"/>
    <col min="5" max="5" width="20.00390625" style="1" bestFit="1" customWidth="1"/>
    <col min="6" max="7" width="10.57421875" style="1" bestFit="1" customWidth="1"/>
    <col min="8" max="8" width="13.7109375" style="1" customWidth="1"/>
    <col min="9" max="10" width="10.57421875" style="1" bestFit="1" customWidth="1"/>
    <col min="11" max="11" width="13.7109375" style="1" customWidth="1"/>
    <col min="12" max="13" width="9.00390625" style="1" bestFit="1" customWidth="1"/>
    <col min="14" max="14" width="13.7109375" style="1" customWidth="1"/>
    <col min="15" max="16" width="9.421875" style="1" bestFit="1" customWidth="1"/>
    <col min="17" max="17" width="13.7109375" style="1" customWidth="1"/>
    <col min="18" max="19" width="10.57421875" style="1" bestFit="1" customWidth="1"/>
    <col min="20" max="20" width="13.7109375" style="1" customWidth="1"/>
    <col min="21" max="22" width="12.00390625" style="1" customWidth="1"/>
    <col min="23" max="23" width="13.7109375" style="1" customWidth="1"/>
    <col min="24" max="26" width="13.00390625" style="1" customWidth="1"/>
    <col min="27" max="16384" width="11.421875" style="1" customWidth="1"/>
  </cols>
  <sheetData>
    <row r="1" ht="15.75" thickBot="1"/>
    <row r="2" spans="1:26" ht="48" customHeight="1" thickBot="1">
      <c r="A2" s="29" t="s">
        <v>74</v>
      </c>
      <c r="B2" s="30" t="s">
        <v>75</v>
      </c>
      <c r="C2" s="30" t="s">
        <v>76</v>
      </c>
      <c r="D2" s="30" t="s">
        <v>77</v>
      </c>
      <c r="E2" s="73" t="s">
        <v>0</v>
      </c>
      <c r="F2" s="74" t="s">
        <v>173</v>
      </c>
      <c r="G2" s="31" t="s">
        <v>164</v>
      </c>
      <c r="H2" s="75" t="s">
        <v>160</v>
      </c>
      <c r="I2" s="76" t="s">
        <v>245</v>
      </c>
      <c r="J2" s="76" t="s">
        <v>170</v>
      </c>
      <c r="K2" s="73" t="s">
        <v>160</v>
      </c>
      <c r="L2" s="74" t="s">
        <v>246</v>
      </c>
      <c r="M2" s="31" t="s">
        <v>162</v>
      </c>
      <c r="N2" s="75" t="s">
        <v>160</v>
      </c>
      <c r="O2" s="76" t="s">
        <v>247</v>
      </c>
      <c r="P2" s="76" t="s">
        <v>171</v>
      </c>
      <c r="Q2" s="73" t="s">
        <v>160</v>
      </c>
      <c r="R2" s="74" t="s">
        <v>172</v>
      </c>
      <c r="S2" s="31" t="s">
        <v>163</v>
      </c>
      <c r="T2" s="75" t="s">
        <v>160</v>
      </c>
      <c r="U2" s="76" t="s">
        <v>240</v>
      </c>
      <c r="V2" s="31" t="s">
        <v>165</v>
      </c>
      <c r="W2" s="73" t="s">
        <v>160</v>
      </c>
      <c r="X2" s="77" t="s">
        <v>175</v>
      </c>
      <c r="Y2" s="32" t="s">
        <v>166</v>
      </c>
      <c r="Z2" s="33" t="s">
        <v>160</v>
      </c>
    </row>
    <row r="3" spans="1:26" ht="12.75" customHeight="1">
      <c r="A3" s="2">
        <v>1</v>
      </c>
      <c r="B3" s="3" t="s">
        <v>140</v>
      </c>
      <c r="C3" s="3" t="s">
        <v>37</v>
      </c>
      <c r="D3" s="4" t="s">
        <v>141</v>
      </c>
      <c r="E3" s="80" t="s">
        <v>54</v>
      </c>
      <c r="F3" s="81">
        <v>13110</v>
      </c>
      <c r="G3" s="5">
        <v>12955</v>
      </c>
      <c r="H3" s="82">
        <f>(F3/G3)-1</f>
        <v>0.011964492473948374</v>
      </c>
      <c r="I3" s="83">
        <v>4968</v>
      </c>
      <c r="J3" s="5">
        <v>5115</v>
      </c>
      <c r="K3" s="84">
        <f>(I3/J3)-1</f>
        <v>-0.028739002932551272</v>
      </c>
      <c r="L3" s="81">
        <v>74</v>
      </c>
      <c r="M3" s="5">
        <v>66</v>
      </c>
      <c r="N3" s="82">
        <f>(L3/M3)-1</f>
        <v>0.1212121212121211</v>
      </c>
      <c r="O3" s="85">
        <v>101</v>
      </c>
      <c r="P3" s="6">
        <v>36</v>
      </c>
      <c r="Q3" s="84">
        <f>(O3/P3)-1</f>
        <v>1.8055555555555554</v>
      </c>
      <c r="R3" s="86">
        <f>I3+L3+O3</f>
        <v>5143</v>
      </c>
      <c r="S3" s="6">
        <f>J3+M3+P3</f>
        <v>5217</v>
      </c>
      <c r="T3" s="82">
        <f>(R3/S3)-1</f>
        <v>-0.014184397163120588</v>
      </c>
      <c r="U3" s="87">
        <f>+R3/F3</f>
        <v>0.39229595728451566</v>
      </c>
      <c r="V3" s="24">
        <f>+S3/G3</f>
        <v>0.40270165959089155</v>
      </c>
      <c r="W3" s="84">
        <f>(U3/V3)-1</f>
        <v>-0.02583973037743903</v>
      </c>
      <c r="X3" s="114">
        <f>SUM(U3:U5)/3</f>
        <v>0.43636457366417775</v>
      </c>
      <c r="Y3" s="111">
        <f>SUM(V3:V5)/3</f>
        <v>0.4444449843229586</v>
      </c>
      <c r="Z3" s="108">
        <f>(X3/Y3)-1</f>
        <v>-0.018180901897430712</v>
      </c>
    </row>
    <row r="4" spans="1:26" ht="12.75" customHeight="1">
      <c r="A4" s="7">
        <v>1</v>
      </c>
      <c r="B4" s="8" t="s">
        <v>146</v>
      </c>
      <c r="C4" s="8" t="s">
        <v>37</v>
      </c>
      <c r="D4" s="9" t="s">
        <v>141</v>
      </c>
      <c r="E4" s="48" t="s">
        <v>59</v>
      </c>
      <c r="F4" s="50">
        <v>49635</v>
      </c>
      <c r="G4" s="10">
        <v>49726</v>
      </c>
      <c r="H4" s="35">
        <f aca="true" t="shared" si="0" ref="H4:H66">(F4/G4)-1</f>
        <v>-0.0018300285564896157</v>
      </c>
      <c r="I4" s="37">
        <v>26673</v>
      </c>
      <c r="J4" s="10">
        <v>27279</v>
      </c>
      <c r="K4" s="53">
        <f aca="true" t="shared" si="1" ref="K4:K66">(I4/J4)-1</f>
        <v>-0.02221489057516768</v>
      </c>
      <c r="L4" s="50">
        <v>2646</v>
      </c>
      <c r="M4" s="10">
        <v>2316</v>
      </c>
      <c r="N4" s="35">
        <f aca="true" t="shared" si="2" ref="N4:N66">(L4/M4)-1</f>
        <v>0.14248704663212441</v>
      </c>
      <c r="O4" s="56">
        <v>717</v>
      </c>
      <c r="P4" s="11">
        <v>453</v>
      </c>
      <c r="Q4" s="53">
        <f aca="true" t="shared" si="3" ref="Q4:Q66">(O4/P4)-1</f>
        <v>0.5827814569536425</v>
      </c>
      <c r="R4" s="61">
        <f>I4+L4+O4</f>
        <v>30036</v>
      </c>
      <c r="S4" s="11">
        <f>J4+M4+P4</f>
        <v>30048</v>
      </c>
      <c r="T4" s="35">
        <f>(R4/S4)-1</f>
        <v>-0.0003993610223642641</v>
      </c>
      <c r="U4" s="59">
        <f>+R4/F4</f>
        <v>0.6051375037775764</v>
      </c>
      <c r="V4" s="23">
        <f>+S4/G4</f>
        <v>0.6042714073120702</v>
      </c>
      <c r="W4" s="53">
        <f aca="true" t="shared" si="4" ref="W4:W66">(U4/V4)-1</f>
        <v>0.0014332904966640747</v>
      </c>
      <c r="X4" s="115"/>
      <c r="Y4" s="112"/>
      <c r="Z4" s="109"/>
    </row>
    <row r="5" spans="1:26" ht="12.75" customHeight="1" thickBot="1">
      <c r="A5" s="12">
        <v>1</v>
      </c>
      <c r="B5" s="13" t="s">
        <v>153</v>
      </c>
      <c r="C5" s="13" t="s">
        <v>37</v>
      </c>
      <c r="D5" s="14" t="s">
        <v>141</v>
      </c>
      <c r="E5" s="49" t="s">
        <v>66</v>
      </c>
      <c r="F5" s="51">
        <v>27315</v>
      </c>
      <c r="G5" s="15">
        <v>26489</v>
      </c>
      <c r="H5" s="36">
        <f t="shared" si="0"/>
        <v>0.031182755105892968</v>
      </c>
      <c r="I5" s="38">
        <v>8191</v>
      </c>
      <c r="J5" s="15">
        <v>8433</v>
      </c>
      <c r="K5" s="54">
        <f t="shared" si="1"/>
        <v>-0.028696786434246446</v>
      </c>
      <c r="L5" s="51">
        <v>154</v>
      </c>
      <c r="M5" s="15">
        <v>124</v>
      </c>
      <c r="N5" s="36">
        <f t="shared" si="2"/>
        <v>0.24193548387096775</v>
      </c>
      <c r="O5" s="57">
        <v>168</v>
      </c>
      <c r="P5" s="16">
        <v>88</v>
      </c>
      <c r="Q5" s="54">
        <f t="shared" si="3"/>
        <v>0.9090909090909092</v>
      </c>
      <c r="R5" s="62">
        <f aca="true" t="shared" si="5" ref="R5:R66">I5+L5+O5</f>
        <v>8513</v>
      </c>
      <c r="S5" s="16">
        <f aca="true" t="shared" si="6" ref="S5:S66">J5+M5+P5</f>
        <v>8645</v>
      </c>
      <c r="T5" s="36">
        <f aca="true" t="shared" si="7" ref="T5:T68">(R5/S5)-1</f>
        <v>-0.015268941584731022</v>
      </c>
      <c r="U5" s="60">
        <f aca="true" t="shared" si="8" ref="U5:U66">+R5/F5</f>
        <v>0.31166025993044116</v>
      </c>
      <c r="V5" s="25">
        <f aca="true" t="shared" si="9" ref="V5:V68">+S5/G5</f>
        <v>0.32636188606591415</v>
      </c>
      <c r="W5" s="54">
        <f t="shared" si="4"/>
        <v>-0.04504700690602015</v>
      </c>
      <c r="X5" s="116"/>
      <c r="Y5" s="113"/>
      <c r="Z5" s="110"/>
    </row>
    <row r="6" spans="1:26" ht="12.75" customHeight="1">
      <c r="A6" s="2">
        <v>2</v>
      </c>
      <c r="B6" s="3" t="s">
        <v>78</v>
      </c>
      <c r="C6" s="3" t="s">
        <v>1</v>
      </c>
      <c r="D6" s="4" t="s">
        <v>79</v>
      </c>
      <c r="E6" s="80" t="s">
        <v>2</v>
      </c>
      <c r="F6" s="81">
        <v>434486</v>
      </c>
      <c r="G6" s="5">
        <v>428890</v>
      </c>
      <c r="H6" s="82">
        <f t="shared" si="0"/>
        <v>0.013047634591620172</v>
      </c>
      <c r="I6" s="83">
        <v>207246</v>
      </c>
      <c r="J6" s="5">
        <v>204296</v>
      </c>
      <c r="K6" s="84">
        <f t="shared" si="1"/>
        <v>0.014439832400046981</v>
      </c>
      <c r="L6" s="81">
        <v>174065</v>
      </c>
      <c r="M6" s="5">
        <v>167901</v>
      </c>
      <c r="N6" s="82">
        <f t="shared" si="2"/>
        <v>0.036712110112506746</v>
      </c>
      <c r="O6" s="85">
        <v>13127</v>
      </c>
      <c r="P6" s="6">
        <v>8479</v>
      </c>
      <c r="Q6" s="84">
        <f t="shared" si="3"/>
        <v>0.5481778511616935</v>
      </c>
      <c r="R6" s="86">
        <f t="shared" si="5"/>
        <v>394438</v>
      </c>
      <c r="S6" s="6">
        <f t="shared" si="6"/>
        <v>380676</v>
      </c>
      <c r="T6" s="82">
        <f t="shared" si="7"/>
        <v>0.03615147789721451</v>
      </c>
      <c r="U6" s="87">
        <f t="shared" si="8"/>
        <v>0.9078267193879664</v>
      </c>
      <c r="V6" s="24">
        <f t="shared" si="9"/>
        <v>0.8875842290564014</v>
      </c>
      <c r="W6" s="84">
        <f t="shared" si="4"/>
        <v>0.022806275358322914</v>
      </c>
      <c r="X6" s="114">
        <f>SUM(U6:U11)/6</f>
        <v>0.8148823617347666</v>
      </c>
      <c r="Y6" s="111">
        <f>SUM(V6:V11)/6</f>
        <v>0.8135704377540183</v>
      </c>
      <c r="Z6" s="108">
        <f>(X6/Y6)-1</f>
        <v>0.0016125511939324433</v>
      </c>
    </row>
    <row r="7" spans="1:26" ht="12.75" customHeight="1">
      <c r="A7" s="7">
        <v>2</v>
      </c>
      <c r="B7" s="8" t="s">
        <v>102</v>
      </c>
      <c r="C7" s="8" t="s">
        <v>1</v>
      </c>
      <c r="D7" s="9" t="s">
        <v>79</v>
      </c>
      <c r="E7" s="48" t="s">
        <v>21</v>
      </c>
      <c r="F7" s="50">
        <v>13692</v>
      </c>
      <c r="G7" s="10">
        <v>13606</v>
      </c>
      <c r="H7" s="35">
        <f t="shared" si="0"/>
        <v>0.006320740849625084</v>
      </c>
      <c r="I7" s="37">
        <v>9253</v>
      </c>
      <c r="J7" s="10">
        <v>9281</v>
      </c>
      <c r="K7" s="53">
        <f t="shared" si="1"/>
        <v>-0.003016916280573212</v>
      </c>
      <c r="L7" s="50">
        <v>407</v>
      </c>
      <c r="M7" s="10">
        <v>390</v>
      </c>
      <c r="N7" s="35">
        <f t="shared" si="2"/>
        <v>0.04358974358974366</v>
      </c>
      <c r="O7" s="56">
        <v>8</v>
      </c>
      <c r="P7" s="11">
        <v>1</v>
      </c>
      <c r="Q7" s="53">
        <f t="shared" si="3"/>
        <v>7</v>
      </c>
      <c r="R7" s="61">
        <f t="shared" si="5"/>
        <v>9668</v>
      </c>
      <c r="S7" s="11">
        <f t="shared" si="6"/>
        <v>9672</v>
      </c>
      <c r="T7" s="35">
        <f t="shared" si="7"/>
        <v>-0.00041356492969391034</v>
      </c>
      <c r="U7" s="59">
        <f t="shared" si="8"/>
        <v>0.7061057551855098</v>
      </c>
      <c r="V7" s="23">
        <f t="shared" si="9"/>
        <v>0.7108628546229605</v>
      </c>
      <c r="W7" s="53">
        <f t="shared" si="4"/>
        <v>-0.006692007335189709</v>
      </c>
      <c r="X7" s="115"/>
      <c r="Y7" s="112"/>
      <c r="Z7" s="109"/>
    </row>
    <row r="8" spans="1:26" ht="12.75" customHeight="1">
      <c r="A8" s="7">
        <v>2</v>
      </c>
      <c r="B8" s="8" t="s">
        <v>121</v>
      </c>
      <c r="C8" s="8" t="s">
        <v>1</v>
      </c>
      <c r="D8" s="9" t="s">
        <v>79</v>
      </c>
      <c r="E8" s="48" t="s">
        <v>36</v>
      </c>
      <c r="F8" s="50">
        <v>9672</v>
      </c>
      <c r="G8" s="10">
        <v>9805</v>
      </c>
      <c r="H8" s="35">
        <f t="shared" si="0"/>
        <v>-0.013564507904130552</v>
      </c>
      <c r="I8" s="37">
        <v>8499</v>
      </c>
      <c r="J8" s="10">
        <v>8792</v>
      </c>
      <c r="K8" s="53">
        <f t="shared" si="1"/>
        <v>-0.03332575068243859</v>
      </c>
      <c r="L8" s="50">
        <v>168</v>
      </c>
      <c r="M8" s="10">
        <v>142</v>
      </c>
      <c r="N8" s="35">
        <f t="shared" si="2"/>
        <v>0.18309859154929575</v>
      </c>
      <c r="O8" s="56">
        <v>20</v>
      </c>
      <c r="P8" s="11">
        <v>6</v>
      </c>
      <c r="Q8" s="53">
        <f t="shared" si="3"/>
        <v>2.3333333333333335</v>
      </c>
      <c r="R8" s="61">
        <f t="shared" si="5"/>
        <v>8687</v>
      </c>
      <c r="S8" s="11">
        <f t="shared" si="6"/>
        <v>8940</v>
      </c>
      <c r="T8" s="35">
        <f t="shared" si="7"/>
        <v>-0.028299776286353495</v>
      </c>
      <c r="U8" s="59">
        <f t="shared" si="8"/>
        <v>0.8981596360628619</v>
      </c>
      <c r="V8" s="23">
        <f t="shared" si="9"/>
        <v>0.9117797042325344</v>
      </c>
      <c r="W8" s="53">
        <f t="shared" si="4"/>
        <v>-0.014937893557454007</v>
      </c>
      <c r="X8" s="115"/>
      <c r="Y8" s="112"/>
      <c r="Z8" s="109"/>
    </row>
    <row r="9" spans="1:26" ht="12.75" customHeight="1">
      <c r="A9" s="7">
        <v>2</v>
      </c>
      <c r="B9" s="8" t="s">
        <v>132</v>
      </c>
      <c r="C9" s="8" t="s">
        <v>1</v>
      </c>
      <c r="D9" s="9" t="s">
        <v>79</v>
      </c>
      <c r="E9" s="48" t="s">
        <v>48</v>
      </c>
      <c r="F9" s="50">
        <v>4795</v>
      </c>
      <c r="G9" s="10">
        <v>4725</v>
      </c>
      <c r="H9" s="35">
        <f t="shared" si="0"/>
        <v>0.014814814814814836</v>
      </c>
      <c r="I9" s="37">
        <v>3025</v>
      </c>
      <c r="J9" s="10">
        <v>2959</v>
      </c>
      <c r="K9" s="53">
        <f t="shared" si="1"/>
        <v>0.02230483271375472</v>
      </c>
      <c r="L9" s="50">
        <v>161</v>
      </c>
      <c r="M9" s="10">
        <v>154</v>
      </c>
      <c r="N9" s="35">
        <f t="shared" si="2"/>
        <v>0.045454545454545414</v>
      </c>
      <c r="O9" s="56">
        <v>2</v>
      </c>
      <c r="P9" s="11">
        <v>0</v>
      </c>
      <c r="Q9" s="53">
        <v>0</v>
      </c>
      <c r="R9" s="61">
        <f t="shared" si="5"/>
        <v>3188</v>
      </c>
      <c r="S9" s="11">
        <f t="shared" si="6"/>
        <v>3113</v>
      </c>
      <c r="T9" s="35">
        <f t="shared" si="7"/>
        <v>0.024092515258592906</v>
      </c>
      <c r="U9" s="59">
        <f t="shared" si="8"/>
        <v>0.664859228362878</v>
      </c>
      <c r="V9" s="23">
        <f t="shared" si="9"/>
        <v>0.6588359788359789</v>
      </c>
      <c r="W9" s="53">
        <f t="shared" si="4"/>
        <v>0.009142259561387256</v>
      </c>
      <c r="X9" s="115"/>
      <c r="Y9" s="112"/>
      <c r="Z9" s="109"/>
    </row>
    <row r="10" spans="1:26" ht="12.75" customHeight="1">
      <c r="A10" s="7">
        <v>2</v>
      </c>
      <c r="B10" s="8" t="s">
        <v>156</v>
      </c>
      <c r="C10" s="8" t="s">
        <v>1</v>
      </c>
      <c r="D10" s="9" t="s">
        <v>79</v>
      </c>
      <c r="E10" s="48" t="s">
        <v>69</v>
      </c>
      <c r="F10" s="50">
        <v>9758</v>
      </c>
      <c r="G10" s="10">
        <v>9878</v>
      </c>
      <c r="H10" s="35">
        <f t="shared" si="0"/>
        <v>-0.012148208139299399</v>
      </c>
      <c r="I10" s="37">
        <v>8585</v>
      </c>
      <c r="J10" s="10">
        <v>8677</v>
      </c>
      <c r="K10" s="53">
        <f t="shared" si="1"/>
        <v>-0.010602742883485061</v>
      </c>
      <c r="L10" s="50">
        <v>290</v>
      </c>
      <c r="M10" s="10">
        <v>228</v>
      </c>
      <c r="N10" s="35">
        <f t="shared" si="2"/>
        <v>0.27192982456140347</v>
      </c>
      <c r="O10" s="56">
        <v>28</v>
      </c>
      <c r="P10" s="11">
        <v>14</v>
      </c>
      <c r="Q10" s="53">
        <f t="shared" si="3"/>
        <v>1</v>
      </c>
      <c r="R10" s="61">
        <f t="shared" si="5"/>
        <v>8903</v>
      </c>
      <c r="S10" s="11">
        <f t="shared" si="6"/>
        <v>8919</v>
      </c>
      <c r="T10" s="35">
        <f t="shared" si="7"/>
        <v>-0.0017939230855477106</v>
      </c>
      <c r="U10" s="59">
        <f t="shared" si="8"/>
        <v>0.9123795859807338</v>
      </c>
      <c r="V10" s="23">
        <f t="shared" si="9"/>
        <v>0.9029155699534319</v>
      </c>
      <c r="W10" s="53">
        <f t="shared" si="4"/>
        <v>0.010481617930002018</v>
      </c>
      <c r="X10" s="115"/>
      <c r="Y10" s="112"/>
      <c r="Z10" s="109"/>
    </row>
    <row r="11" spans="1:26" ht="12.75" customHeight="1" thickBot="1">
      <c r="A11" s="12">
        <v>2</v>
      </c>
      <c r="B11" s="13" t="s">
        <v>159</v>
      </c>
      <c r="C11" s="13" t="s">
        <v>1</v>
      </c>
      <c r="D11" s="14" t="s">
        <v>79</v>
      </c>
      <c r="E11" s="49" t="s">
        <v>72</v>
      </c>
      <c r="F11" s="51">
        <v>10883</v>
      </c>
      <c r="G11" s="15">
        <v>10779</v>
      </c>
      <c r="H11" s="36">
        <f t="shared" si="0"/>
        <v>0.009648390388718786</v>
      </c>
      <c r="I11" s="38">
        <v>8444</v>
      </c>
      <c r="J11" s="15">
        <v>8507</v>
      </c>
      <c r="K11" s="54">
        <f t="shared" si="1"/>
        <v>-0.007405665922181726</v>
      </c>
      <c r="L11" s="51">
        <v>240</v>
      </c>
      <c r="M11" s="15">
        <v>208</v>
      </c>
      <c r="N11" s="36">
        <f t="shared" si="2"/>
        <v>0.15384615384615374</v>
      </c>
      <c r="O11" s="57">
        <v>22</v>
      </c>
      <c r="P11" s="16">
        <v>10</v>
      </c>
      <c r="Q11" s="54">
        <f t="shared" si="3"/>
        <v>1.2000000000000002</v>
      </c>
      <c r="R11" s="62">
        <f t="shared" si="5"/>
        <v>8706</v>
      </c>
      <c r="S11" s="16">
        <f t="shared" si="6"/>
        <v>8725</v>
      </c>
      <c r="T11" s="36">
        <f t="shared" si="7"/>
        <v>-0.0021776504297994492</v>
      </c>
      <c r="U11" s="60">
        <f t="shared" si="8"/>
        <v>0.7999632454286502</v>
      </c>
      <c r="V11" s="25">
        <f t="shared" si="9"/>
        <v>0.8094442898228036</v>
      </c>
      <c r="W11" s="54">
        <f t="shared" si="4"/>
        <v>-0.011713028942645254</v>
      </c>
      <c r="X11" s="116"/>
      <c r="Y11" s="113"/>
      <c r="Z11" s="110"/>
    </row>
    <row r="12" spans="1:26" ht="12.75" customHeight="1">
      <c r="A12" s="39">
        <v>3</v>
      </c>
      <c r="B12" s="40" t="s">
        <v>99</v>
      </c>
      <c r="C12" s="40" t="s">
        <v>100</v>
      </c>
      <c r="D12" s="41" t="s">
        <v>101</v>
      </c>
      <c r="E12" s="47" t="s">
        <v>20</v>
      </c>
      <c r="F12" s="78">
        <v>14807</v>
      </c>
      <c r="G12" s="43">
        <v>14385</v>
      </c>
      <c r="H12" s="46">
        <f t="shared" si="0"/>
        <v>0.029336114007646907</v>
      </c>
      <c r="I12" s="42">
        <v>7016</v>
      </c>
      <c r="J12" s="43">
        <v>7238</v>
      </c>
      <c r="K12" s="52">
        <f t="shared" si="1"/>
        <v>-0.030671456203371084</v>
      </c>
      <c r="L12" s="78">
        <v>280</v>
      </c>
      <c r="M12" s="43">
        <v>260</v>
      </c>
      <c r="N12" s="46">
        <f t="shared" si="2"/>
        <v>0.07692307692307687</v>
      </c>
      <c r="O12" s="55">
        <v>90</v>
      </c>
      <c r="P12" s="44">
        <v>41</v>
      </c>
      <c r="Q12" s="52">
        <f t="shared" si="3"/>
        <v>1.1951219512195124</v>
      </c>
      <c r="R12" s="79">
        <f t="shared" si="5"/>
        <v>7386</v>
      </c>
      <c r="S12" s="44">
        <f t="shared" si="6"/>
        <v>7539</v>
      </c>
      <c r="T12" s="46">
        <f t="shared" si="7"/>
        <v>-0.020294468762435347</v>
      </c>
      <c r="U12" s="58">
        <f t="shared" si="8"/>
        <v>0.49881812656176133</v>
      </c>
      <c r="V12" s="45">
        <f t="shared" si="9"/>
        <v>0.5240875912408759</v>
      </c>
      <c r="W12" s="52">
        <f t="shared" si="4"/>
        <v>-0.048216109485218595</v>
      </c>
      <c r="X12" s="117">
        <f>SUM(U12:U16)/5</f>
        <v>0.6804517271744114</v>
      </c>
      <c r="Y12" s="120">
        <f>SUM(V12:V16)/5</f>
        <v>0.6976801702509563</v>
      </c>
      <c r="Z12" s="108">
        <f>(X12/Y12)-1</f>
        <v>-0.024693898165900063</v>
      </c>
    </row>
    <row r="13" spans="1:26" ht="12.75" customHeight="1">
      <c r="A13" s="7">
        <v>3</v>
      </c>
      <c r="B13" s="8" t="s">
        <v>108</v>
      </c>
      <c r="C13" s="8" t="s">
        <v>100</v>
      </c>
      <c r="D13" s="9" t="s">
        <v>101</v>
      </c>
      <c r="E13" s="48" t="s">
        <v>25</v>
      </c>
      <c r="F13" s="50">
        <v>10323</v>
      </c>
      <c r="G13" s="10">
        <v>10455</v>
      </c>
      <c r="H13" s="35">
        <f t="shared" si="0"/>
        <v>-0.012625538020086036</v>
      </c>
      <c r="I13" s="37">
        <v>7519</v>
      </c>
      <c r="J13" s="10">
        <v>7870</v>
      </c>
      <c r="K13" s="53">
        <f t="shared" si="1"/>
        <v>-0.04459974587039395</v>
      </c>
      <c r="L13" s="50">
        <v>221</v>
      </c>
      <c r="M13" s="10">
        <v>177</v>
      </c>
      <c r="N13" s="35">
        <f t="shared" si="2"/>
        <v>0.24858757062146886</v>
      </c>
      <c r="O13" s="56">
        <v>84</v>
      </c>
      <c r="P13" s="11">
        <v>3</v>
      </c>
      <c r="Q13" s="53">
        <f t="shared" si="3"/>
        <v>27</v>
      </c>
      <c r="R13" s="61">
        <f t="shared" si="5"/>
        <v>7824</v>
      </c>
      <c r="S13" s="11">
        <f t="shared" si="6"/>
        <v>8050</v>
      </c>
      <c r="T13" s="35">
        <f t="shared" si="7"/>
        <v>-0.02807453416149064</v>
      </c>
      <c r="U13" s="59">
        <f t="shared" si="8"/>
        <v>0.7579192095321128</v>
      </c>
      <c r="V13" s="23">
        <f t="shared" si="9"/>
        <v>0.7699665231946438</v>
      </c>
      <c r="W13" s="53">
        <f t="shared" si="4"/>
        <v>-0.015646542154256093</v>
      </c>
      <c r="X13" s="118"/>
      <c r="Y13" s="121"/>
      <c r="Z13" s="109"/>
    </row>
    <row r="14" spans="1:26" ht="12.75" customHeight="1">
      <c r="A14" s="7">
        <v>3</v>
      </c>
      <c r="B14" s="8" t="s">
        <v>125</v>
      </c>
      <c r="C14" s="8" t="s">
        <v>100</v>
      </c>
      <c r="D14" s="9" t="s">
        <v>101</v>
      </c>
      <c r="E14" s="48" t="s">
        <v>41</v>
      </c>
      <c r="F14" s="50">
        <v>13666</v>
      </c>
      <c r="G14" s="10">
        <v>13449</v>
      </c>
      <c r="H14" s="35">
        <f t="shared" si="0"/>
        <v>0.016135028626663717</v>
      </c>
      <c r="I14" s="37">
        <v>8494</v>
      </c>
      <c r="J14" s="10">
        <v>8582</v>
      </c>
      <c r="K14" s="53">
        <f t="shared" si="1"/>
        <v>-0.010254020041948309</v>
      </c>
      <c r="L14" s="50">
        <v>164</v>
      </c>
      <c r="M14" s="10">
        <v>200</v>
      </c>
      <c r="N14" s="35">
        <f t="shared" si="2"/>
        <v>-0.18000000000000005</v>
      </c>
      <c r="O14" s="56">
        <v>248</v>
      </c>
      <c r="P14" s="11">
        <v>179</v>
      </c>
      <c r="Q14" s="53">
        <f t="shared" si="3"/>
        <v>0.3854748603351956</v>
      </c>
      <c r="R14" s="61">
        <f t="shared" si="5"/>
        <v>8906</v>
      </c>
      <c r="S14" s="11">
        <f t="shared" si="6"/>
        <v>8961</v>
      </c>
      <c r="T14" s="35">
        <f t="shared" si="7"/>
        <v>-0.006137707845106588</v>
      </c>
      <c r="U14" s="59">
        <f t="shared" si="8"/>
        <v>0.6516903263573833</v>
      </c>
      <c r="V14" s="23">
        <f t="shared" si="9"/>
        <v>0.6662948918135178</v>
      </c>
      <c r="W14" s="53">
        <f t="shared" si="4"/>
        <v>-0.021919071623652697</v>
      </c>
      <c r="X14" s="118"/>
      <c r="Y14" s="121"/>
      <c r="Z14" s="109"/>
    </row>
    <row r="15" spans="1:26" ht="12.75" customHeight="1">
      <c r="A15" s="7">
        <v>3</v>
      </c>
      <c r="B15" s="8" t="s">
        <v>138</v>
      </c>
      <c r="C15" s="8" t="s">
        <v>100</v>
      </c>
      <c r="D15" s="9" t="s">
        <v>101</v>
      </c>
      <c r="E15" s="48" t="s">
        <v>52</v>
      </c>
      <c r="F15" s="50">
        <v>16515</v>
      </c>
      <c r="G15" s="10">
        <v>16204</v>
      </c>
      <c r="H15" s="35">
        <f t="shared" si="0"/>
        <v>0.019192791903233752</v>
      </c>
      <c r="I15" s="37">
        <v>11693</v>
      </c>
      <c r="J15" s="10">
        <v>11990</v>
      </c>
      <c r="K15" s="53">
        <f t="shared" si="1"/>
        <v>-0.02477064220183489</v>
      </c>
      <c r="L15" s="50">
        <v>298</v>
      </c>
      <c r="M15" s="10">
        <v>272</v>
      </c>
      <c r="N15" s="35">
        <f t="shared" si="2"/>
        <v>0.09558823529411775</v>
      </c>
      <c r="O15" s="56">
        <v>109</v>
      </c>
      <c r="P15" s="11">
        <v>4</v>
      </c>
      <c r="Q15" s="53">
        <f t="shared" si="3"/>
        <v>26.25</v>
      </c>
      <c r="R15" s="61">
        <f t="shared" si="5"/>
        <v>12100</v>
      </c>
      <c r="S15" s="11">
        <f t="shared" si="6"/>
        <v>12266</v>
      </c>
      <c r="T15" s="35">
        <f t="shared" si="7"/>
        <v>-0.013533344203489284</v>
      </c>
      <c r="U15" s="59">
        <f t="shared" si="8"/>
        <v>0.7326672721768089</v>
      </c>
      <c r="V15" s="23">
        <f t="shared" si="9"/>
        <v>0.7569735867686991</v>
      </c>
      <c r="W15" s="53">
        <f t="shared" si="4"/>
        <v>-0.032109858278737025</v>
      </c>
      <c r="X15" s="118"/>
      <c r="Y15" s="121"/>
      <c r="Z15" s="109"/>
    </row>
    <row r="16" spans="1:26" ht="12.75" customHeight="1" thickBot="1">
      <c r="A16" s="88">
        <v>3</v>
      </c>
      <c r="B16" s="89" t="s">
        <v>155</v>
      </c>
      <c r="C16" s="89" t="s">
        <v>100</v>
      </c>
      <c r="D16" s="90" t="s">
        <v>101</v>
      </c>
      <c r="E16" s="91" t="s">
        <v>68</v>
      </c>
      <c r="F16" s="92">
        <v>20177</v>
      </c>
      <c r="G16" s="93">
        <v>19819</v>
      </c>
      <c r="H16" s="94">
        <f t="shared" si="0"/>
        <v>0.018063474443715588</v>
      </c>
      <c r="I16" s="95">
        <v>14703</v>
      </c>
      <c r="J16" s="93">
        <v>14753</v>
      </c>
      <c r="K16" s="96">
        <f t="shared" si="1"/>
        <v>-0.003389141191622036</v>
      </c>
      <c r="L16" s="92">
        <v>302</v>
      </c>
      <c r="M16" s="93">
        <v>259</v>
      </c>
      <c r="N16" s="94">
        <f t="shared" si="2"/>
        <v>0.1660231660231659</v>
      </c>
      <c r="O16" s="97">
        <v>353</v>
      </c>
      <c r="P16" s="98">
        <v>270</v>
      </c>
      <c r="Q16" s="96">
        <f t="shared" si="3"/>
        <v>0.30740740740740735</v>
      </c>
      <c r="R16" s="99">
        <f t="shared" si="5"/>
        <v>15358</v>
      </c>
      <c r="S16" s="98">
        <f t="shared" si="6"/>
        <v>15282</v>
      </c>
      <c r="T16" s="94">
        <f t="shared" si="7"/>
        <v>0.004973171050909553</v>
      </c>
      <c r="U16" s="100">
        <f t="shared" si="8"/>
        <v>0.7611637012439907</v>
      </c>
      <c r="V16" s="101">
        <f t="shared" si="9"/>
        <v>0.7710782582370452</v>
      </c>
      <c r="W16" s="96">
        <f t="shared" si="4"/>
        <v>-0.01285804247123068</v>
      </c>
      <c r="X16" s="119"/>
      <c r="Y16" s="122"/>
      <c r="Z16" s="110"/>
    </row>
    <row r="17" spans="1:26" ht="12.75" customHeight="1">
      <c r="A17" s="2">
        <v>4</v>
      </c>
      <c r="B17" s="3" t="s">
        <v>82</v>
      </c>
      <c r="C17" s="3" t="s">
        <v>83</v>
      </c>
      <c r="D17" s="4" t="s">
        <v>84</v>
      </c>
      <c r="E17" s="80" t="s">
        <v>5</v>
      </c>
      <c r="F17" s="81">
        <v>6163</v>
      </c>
      <c r="G17" s="5">
        <v>6236</v>
      </c>
      <c r="H17" s="82">
        <f t="shared" si="0"/>
        <v>-0.011706221937139216</v>
      </c>
      <c r="I17" s="83">
        <v>7214</v>
      </c>
      <c r="J17" s="5">
        <v>7440</v>
      </c>
      <c r="K17" s="84">
        <f t="shared" si="1"/>
        <v>-0.030376344086021523</v>
      </c>
      <c r="L17" s="81">
        <v>200</v>
      </c>
      <c r="M17" s="5">
        <v>150</v>
      </c>
      <c r="N17" s="82">
        <f t="shared" si="2"/>
        <v>0.33333333333333326</v>
      </c>
      <c r="O17" s="85">
        <v>4</v>
      </c>
      <c r="P17" s="6">
        <v>1</v>
      </c>
      <c r="Q17" s="84">
        <f t="shared" si="3"/>
        <v>3</v>
      </c>
      <c r="R17" s="86">
        <f t="shared" si="5"/>
        <v>7418</v>
      </c>
      <c r="S17" s="6">
        <f t="shared" si="6"/>
        <v>7591</v>
      </c>
      <c r="T17" s="82">
        <f t="shared" si="7"/>
        <v>-0.022790146225793673</v>
      </c>
      <c r="U17" s="87">
        <f t="shared" si="8"/>
        <v>1.2036345935421062</v>
      </c>
      <c r="V17" s="24">
        <f t="shared" si="9"/>
        <v>1.2172867222578576</v>
      </c>
      <c r="W17" s="84">
        <f t="shared" si="4"/>
        <v>-0.011215212049983658</v>
      </c>
      <c r="X17" s="114">
        <f>SUM(U17:U29)/13</f>
        <v>0.9648520465427896</v>
      </c>
      <c r="Y17" s="111">
        <f>SUM(V17:V29)/13</f>
        <v>0.9764712259685662</v>
      </c>
      <c r="Z17" s="108">
        <f>(X17/Y17)-1</f>
        <v>-0.011899151881563652</v>
      </c>
    </row>
    <row r="18" spans="1:26" ht="12.75" customHeight="1">
      <c r="A18" s="7">
        <v>4</v>
      </c>
      <c r="B18" s="8" t="s">
        <v>95</v>
      </c>
      <c r="C18" s="8" t="s">
        <v>83</v>
      </c>
      <c r="D18" s="9" t="s">
        <v>84</v>
      </c>
      <c r="E18" s="48" t="s">
        <v>16</v>
      </c>
      <c r="F18" s="50">
        <v>6925</v>
      </c>
      <c r="G18" s="10">
        <v>6896</v>
      </c>
      <c r="H18" s="35">
        <f t="shared" si="0"/>
        <v>0.004205336426914119</v>
      </c>
      <c r="I18" s="37">
        <v>6209</v>
      </c>
      <c r="J18" s="10">
        <v>6375</v>
      </c>
      <c r="K18" s="53">
        <f t="shared" si="1"/>
        <v>-0.02603921568627454</v>
      </c>
      <c r="L18" s="50">
        <v>169</v>
      </c>
      <c r="M18" s="10">
        <v>126</v>
      </c>
      <c r="N18" s="35">
        <f t="shared" si="2"/>
        <v>0.34126984126984117</v>
      </c>
      <c r="O18" s="56">
        <v>52</v>
      </c>
      <c r="P18" s="11">
        <v>43</v>
      </c>
      <c r="Q18" s="53">
        <f t="shared" si="3"/>
        <v>0.20930232558139528</v>
      </c>
      <c r="R18" s="61">
        <f t="shared" si="5"/>
        <v>6430</v>
      </c>
      <c r="S18" s="11">
        <f t="shared" si="6"/>
        <v>6544</v>
      </c>
      <c r="T18" s="35">
        <f t="shared" si="7"/>
        <v>-0.017420537897310462</v>
      </c>
      <c r="U18" s="59">
        <f t="shared" si="8"/>
        <v>0.9285198555956679</v>
      </c>
      <c r="V18" s="23">
        <f t="shared" si="9"/>
        <v>0.9489559164733179</v>
      </c>
      <c r="W18" s="53">
        <f t="shared" si="4"/>
        <v>-0.021535311096007703</v>
      </c>
      <c r="X18" s="115"/>
      <c r="Y18" s="112"/>
      <c r="Z18" s="109"/>
    </row>
    <row r="19" spans="1:26" ht="12.75" customHeight="1">
      <c r="A19" s="7">
        <v>4</v>
      </c>
      <c r="B19" s="8" t="s">
        <v>96</v>
      </c>
      <c r="C19" s="8" t="s">
        <v>83</v>
      </c>
      <c r="D19" s="9" t="s">
        <v>84</v>
      </c>
      <c r="E19" s="48" t="s">
        <v>17</v>
      </c>
      <c r="F19" s="50">
        <v>13970</v>
      </c>
      <c r="G19" s="10">
        <v>13932</v>
      </c>
      <c r="H19" s="35">
        <f t="shared" si="0"/>
        <v>0.00272753373528567</v>
      </c>
      <c r="I19" s="37">
        <v>14097</v>
      </c>
      <c r="J19" s="10">
        <v>14476</v>
      </c>
      <c r="K19" s="53">
        <f t="shared" si="1"/>
        <v>-0.026181265542967624</v>
      </c>
      <c r="L19" s="50">
        <v>232</v>
      </c>
      <c r="M19" s="10">
        <v>206</v>
      </c>
      <c r="N19" s="35">
        <f t="shared" si="2"/>
        <v>0.12621359223300965</v>
      </c>
      <c r="O19" s="56">
        <v>116</v>
      </c>
      <c r="P19" s="11">
        <v>53</v>
      </c>
      <c r="Q19" s="53">
        <f t="shared" si="3"/>
        <v>1.1886792452830188</v>
      </c>
      <c r="R19" s="61">
        <f t="shared" si="5"/>
        <v>14445</v>
      </c>
      <c r="S19" s="11">
        <f t="shared" si="6"/>
        <v>14735</v>
      </c>
      <c r="T19" s="35">
        <f t="shared" si="7"/>
        <v>-0.019681031557516104</v>
      </c>
      <c r="U19" s="59">
        <f t="shared" si="8"/>
        <v>1.034001431639227</v>
      </c>
      <c r="V19" s="23">
        <f t="shared" si="9"/>
        <v>1.0576370944587998</v>
      </c>
      <c r="W19" s="53">
        <f t="shared" si="4"/>
        <v>-0.022347611428726766</v>
      </c>
      <c r="X19" s="115"/>
      <c r="Y19" s="112"/>
      <c r="Z19" s="109"/>
    </row>
    <row r="20" spans="1:26" ht="12.75" customHeight="1">
      <c r="A20" s="7">
        <v>4</v>
      </c>
      <c r="B20" s="8" t="s">
        <v>97</v>
      </c>
      <c r="C20" s="8" t="s">
        <v>83</v>
      </c>
      <c r="D20" s="9" t="s">
        <v>84</v>
      </c>
      <c r="E20" s="48" t="s">
        <v>18</v>
      </c>
      <c r="F20" s="50">
        <v>8546</v>
      </c>
      <c r="G20" s="10">
        <v>8495</v>
      </c>
      <c r="H20" s="35">
        <f t="shared" si="0"/>
        <v>0.006003531489111147</v>
      </c>
      <c r="I20" s="37">
        <v>8934</v>
      </c>
      <c r="J20" s="10">
        <v>9178</v>
      </c>
      <c r="K20" s="53">
        <f t="shared" si="1"/>
        <v>-0.026585312704292874</v>
      </c>
      <c r="L20" s="50">
        <v>199</v>
      </c>
      <c r="M20" s="10">
        <v>110</v>
      </c>
      <c r="N20" s="35">
        <f t="shared" si="2"/>
        <v>0.8090909090909091</v>
      </c>
      <c r="O20" s="56">
        <v>82</v>
      </c>
      <c r="P20" s="11">
        <v>46</v>
      </c>
      <c r="Q20" s="53">
        <f t="shared" si="3"/>
        <v>0.7826086956521738</v>
      </c>
      <c r="R20" s="61">
        <f t="shared" si="5"/>
        <v>9215</v>
      </c>
      <c r="S20" s="11">
        <f t="shared" si="6"/>
        <v>9334</v>
      </c>
      <c r="T20" s="35">
        <f t="shared" si="7"/>
        <v>-0.01274908935076069</v>
      </c>
      <c r="U20" s="59">
        <f t="shared" si="8"/>
        <v>1.078282237304002</v>
      </c>
      <c r="V20" s="23">
        <f t="shared" si="9"/>
        <v>1.0987639788110652</v>
      </c>
      <c r="W20" s="53">
        <f t="shared" si="4"/>
        <v>-0.0186407107459291</v>
      </c>
      <c r="X20" s="115"/>
      <c r="Y20" s="112"/>
      <c r="Z20" s="109"/>
    </row>
    <row r="21" spans="1:26" ht="12.75" customHeight="1">
      <c r="A21" s="7">
        <v>4</v>
      </c>
      <c r="B21" s="8" t="s">
        <v>98</v>
      </c>
      <c r="C21" s="8" t="s">
        <v>83</v>
      </c>
      <c r="D21" s="9" t="s">
        <v>84</v>
      </c>
      <c r="E21" s="48" t="s">
        <v>19</v>
      </c>
      <c r="F21" s="50">
        <v>36926</v>
      </c>
      <c r="G21" s="10">
        <v>36224</v>
      </c>
      <c r="H21" s="35">
        <f t="shared" si="0"/>
        <v>0.01937941696113077</v>
      </c>
      <c r="I21" s="37">
        <v>31199</v>
      </c>
      <c r="J21" s="10">
        <v>31545</v>
      </c>
      <c r="K21" s="53">
        <f t="shared" si="1"/>
        <v>-0.010968457758757322</v>
      </c>
      <c r="L21" s="50">
        <v>623</v>
      </c>
      <c r="M21" s="10">
        <v>388</v>
      </c>
      <c r="N21" s="35">
        <f t="shared" si="2"/>
        <v>0.6056701030927836</v>
      </c>
      <c r="O21" s="56">
        <v>610</v>
      </c>
      <c r="P21" s="11">
        <v>367</v>
      </c>
      <c r="Q21" s="53">
        <f t="shared" si="3"/>
        <v>0.6621253405994549</v>
      </c>
      <c r="R21" s="61">
        <f t="shared" si="5"/>
        <v>32432</v>
      </c>
      <c r="S21" s="11">
        <f t="shared" si="6"/>
        <v>32300</v>
      </c>
      <c r="T21" s="35">
        <f t="shared" si="7"/>
        <v>0.004086687306501524</v>
      </c>
      <c r="U21" s="59">
        <f t="shared" si="8"/>
        <v>0.8782971348101609</v>
      </c>
      <c r="V21" s="23">
        <f t="shared" si="9"/>
        <v>0.8916740282685512</v>
      </c>
      <c r="W21" s="53">
        <f t="shared" si="4"/>
        <v>-0.01500199964819604</v>
      </c>
      <c r="X21" s="115"/>
      <c r="Y21" s="112"/>
      <c r="Z21" s="109"/>
    </row>
    <row r="22" spans="1:26" ht="12.75" customHeight="1">
      <c r="A22" s="7">
        <v>4</v>
      </c>
      <c r="B22" s="8" t="s">
        <v>111</v>
      </c>
      <c r="C22" s="8" t="s">
        <v>83</v>
      </c>
      <c r="D22" s="9" t="s">
        <v>84</v>
      </c>
      <c r="E22" s="48" t="s">
        <v>28</v>
      </c>
      <c r="F22" s="50">
        <v>6546</v>
      </c>
      <c r="G22" s="10">
        <v>6593</v>
      </c>
      <c r="H22" s="35">
        <f t="shared" si="0"/>
        <v>-0.007128772940998007</v>
      </c>
      <c r="I22" s="37">
        <v>5792</v>
      </c>
      <c r="J22" s="10">
        <v>6019</v>
      </c>
      <c r="K22" s="53">
        <f t="shared" si="1"/>
        <v>-0.037713905964445904</v>
      </c>
      <c r="L22" s="50">
        <v>163</v>
      </c>
      <c r="M22" s="10">
        <v>149</v>
      </c>
      <c r="N22" s="35">
        <f t="shared" si="2"/>
        <v>0.09395973154362425</v>
      </c>
      <c r="O22" s="56">
        <v>39</v>
      </c>
      <c r="P22" s="11">
        <v>26</v>
      </c>
      <c r="Q22" s="53">
        <f t="shared" si="3"/>
        <v>0.5</v>
      </c>
      <c r="R22" s="61">
        <f t="shared" si="5"/>
        <v>5994</v>
      </c>
      <c r="S22" s="11">
        <f t="shared" si="6"/>
        <v>6194</v>
      </c>
      <c r="T22" s="35">
        <f t="shared" si="7"/>
        <v>-0.032289312237649304</v>
      </c>
      <c r="U22" s="59">
        <f t="shared" si="8"/>
        <v>0.9156736938588451</v>
      </c>
      <c r="V22" s="23">
        <f t="shared" si="9"/>
        <v>0.9394812680115274</v>
      </c>
      <c r="W22" s="53">
        <f t="shared" si="4"/>
        <v>-0.025341190892579024</v>
      </c>
      <c r="X22" s="115"/>
      <c r="Y22" s="112"/>
      <c r="Z22" s="109"/>
    </row>
    <row r="23" spans="1:26" ht="12.75" customHeight="1">
      <c r="A23" s="7">
        <v>4</v>
      </c>
      <c r="B23" s="8" t="s">
        <v>112</v>
      </c>
      <c r="C23" s="8" t="s">
        <v>83</v>
      </c>
      <c r="D23" s="9" t="s">
        <v>84</v>
      </c>
      <c r="E23" s="48" t="s">
        <v>29</v>
      </c>
      <c r="F23" s="50">
        <v>15783</v>
      </c>
      <c r="G23" s="10">
        <v>15912</v>
      </c>
      <c r="H23" s="35">
        <f t="shared" si="0"/>
        <v>-0.008107088989441902</v>
      </c>
      <c r="I23" s="37">
        <v>16569</v>
      </c>
      <c r="J23" s="10">
        <v>16834</v>
      </c>
      <c r="K23" s="53">
        <f t="shared" si="1"/>
        <v>-0.01574195081382912</v>
      </c>
      <c r="L23" s="50">
        <v>345</v>
      </c>
      <c r="M23" s="10">
        <v>264</v>
      </c>
      <c r="N23" s="35">
        <f t="shared" si="2"/>
        <v>0.3068181818181819</v>
      </c>
      <c r="O23" s="56">
        <v>304</v>
      </c>
      <c r="P23" s="11">
        <v>206</v>
      </c>
      <c r="Q23" s="53">
        <f t="shared" si="3"/>
        <v>0.47572815533980584</v>
      </c>
      <c r="R23" s="61">
        <f t="shared" si="5"/>
        <v>17218</v>
      </c>
      <c r="S23" s="11">
        <f t="shared" si="6"/>
        <v>17304</v>
      </c>
      <c r="T23" s="35">
        <f t="shared" si="7"/>
        <v>-0.004969949144706387</v>
      </c>
      <c r="U23" s="59">
        <f t="shared" si="8"/>
        <v>1.0909206107837546</v>
      </c>
      <c r="V23" s="23">
        <f t="shared" si="9"/>
        <v>1.0874811463046756</v>
      </c>
      <c r="W23" s="53">
        <f t="shared" si="4"/>
        <v>0.003162780790054498</v>
      </c>
      <c r="X23" s="115"/>
      <c r="Y23" s="112"/>
      <c r="Z23" s="109"/>
    </row>
    <row r="24" spans="1:26" ht="12.75" customHeight="1">
      <c r="A24" s="7">
        <v>4</v>
      </c>
      <c r="B24" s="8" t="s">
        <v>116</v>
      </c>
      <c r="C24" s="8" t="s">
        <v>83</v>
      </c>
      <c r="D24" s="9" t="s">
        <v>84</v>
      </c>
      <c r="E24" s="48" t="s">
        <v>31</v>
      </c>
      <c r="F24" s="50">
        <v>5761</v>
      </c>
      <c r="G24" s="10">
        <v>5754</v>
      </c>
      <c r="H24" s="35">
        <f t="shared" si="0"/>
        <v>0.0012165450121655041</v>
      </c>
      <c r="I24" s="37">
        <v>5330</v>
      </c>
      <c r="J24" s="10">
        <v>5429</v>
      </c>
      <c r="K24" s="53">
        <f t="shared" si="1"/>
        <v>-0.01823540246822619</v>
      </c>
      <c r="L24" s="50">
        <v>74</v>
      </c>
      <c r="M24" s="10">
        <v>71</v>
      </c>
      <c r="N24" s="35">
        <f t="shared" si="2"/>
        <v>0.04225352112676051</v>
      </c>
      <c r="O24" s="56">
        <v>22</v>
      </c>
      <c r="P24" s="11">
        <v>9</v>
      </c>
      <c r="Q24" s="53">
        <f t="shared" si="3"/>
        <v>1.4444444444444446</v>
      </c>
      <c r="R24" s="61">
        <f t="shared" si="5"/>
        <v>5426</v>
      </c>
      <c r="S24" s="11">
        <f t="shared" si="6"/>
        <v>5509</v>
      </c>
      <c r="T24" s="35">
        <f t="shared" si="7"/>
        <v>-0.015066255218732949</v>
      </c>
      <c r="U24" s="59">
        <f t="shared" si="8"/>
        <v>0.9418503731990974</v>
      </c>
      <c r="V24" s="23">
        <f t="shared" si="9"/>
        <v>0.9574209245742092</v>
      </c>
      <c r="W24" s="53">
        <f t="shared" si="4"/>
        <v>-0.016263015540459946</v>
      </c>
      <c r="X24" s="115"/>
      <c r="Y24" s="112"/>
      <c r="Z24" s="109"/>
    </row>
    <row r="25" spans="1:26" ht="12.75" customHeight="1">
      <c r="A25" s="7">
        <v>4</v>
      </c>
      <c r="B25" s="8" t="s">
        <v>117</v>
      </c>
      <c r="C25" s="8" t="s">
        <v>83</v>
      </c>
      <c r="D25" s="9" t="s">
        <v>84</v>
      </c>
      <c r="E25" s="48" t="s">
        <v>32</v>
      </c>
      <c r="F25" s="50">
        <v>8613</v>
      </c>
      <c r="G25" s="10">
        <v>8519</v>
      </c>
      <c r="H25" s="35">
        <f t="shared" si="0"/>
        <v>0.01103415893884252</v>
      </c>
      <c r="I25" s="37">
        <v>6808</v>
      </c>
      <c r="J25" s="10">
        <v>6995</v>
      </c>
      <c r="K25" s="53">
        <f t="shared" si="1"/>
        <v>-0.026733380986418864</v>
      </c>
      <c r="L25" s="50">
        <v>100</v>
      </c>
      <c r="M25" s="10">
        <v>59</v>
      </c>
      <c r="N25" s="35">
        <f t="shared" si="2"/>
        <v>0.6949152542372881</v>
      </c>
      <c r="O25" s="56">
        <v>71</v>
      </c>
      <c r="P25" s="11">
        <v>63</v>
      </c>
      <c r="Q25" s="53">
        <f t="shared" si="3"/>
        <v>0.12698412698412698</v>
      </c>
      <c r="R25" s="61">
        <f t="shared" si="5"/>
        <v>6979</v>
      </c>
      <c r="S25" s="11">
        <f t="shared" si="6"/>
        <v>7117</v>
      </c>
      <c r="T25" s="35">
        <f t="shared" si="7"/>
        <v>-0.0193901924968386</v>
      </c>
      <c r="U25" s="59">
        <f t="shared" si="8"/>
        <v>0.8102867758040172</v>
      </c>
      <c r="V25" s="23">
        <f t="shared" si="9"/>
        <v>0.8354266932738584</v>
      </c>
      <c r="W25" s="53">
        <f t="shared" si="4"/>
        <v>-0.030092308124993306</v>
      </c>
      <c r="X25" s="115"/>
      <c r="Y25" s="112"/>
      <c r="Z25" s="109"/>
    </row>
    <row r="26" spans="1:26" ht="12.75" customHeight="1">
      <c r="A26" s="7">
        <v>4</v>
      </c>
      <c r="B26" s="8" t="s">
        <v>119</v>
      </c>
      <c r="C26" s="8" t="s">
        <v>83</v>
      </c>
      <c r="D26" s="9" t="s">
        <v>84</v>
      </c>
      <c r="E26" s="48" t="s">
        <v>34</v>
      </c>
      <c r="F26" s="50">
        <v>135542</v>
      </c>
      <c r="G26" s="10">
        <v>132438</v>
      </c>
      <c r="H26" s="35">
        <f t="shared" si="0"/>
        <v>0.023437382020266018</v>
      </c>
      <c r="I26" s="37">
        <v>90160</v>
      </c>
      <c r="J26" s="10">
        <v>89728</v>
      </c>
      <c r="K26" s="53">
        <f t="shared" si="1"/>
        <v>0.004814550641940141</v>
      </c>
      <c r="L26" s="50">
        <v>29388</v>
      </c>
      <c r="M26" s="10">
        <v>27187</v>
      </c>
      <c r="N26" s="35">
        <f t="shared" si="2"/>
        <v>0.08095781071835795</v>
      </c>
      <c r="O26" s="56">
        <v>2742</v>
      </c>
      <c r="P26" s="11">
        <v>1652</v>
      </c>
      <c r="Q26" s="53">
        <f t="shared" si="3"/>
        <v>0.6598062953995156</v>
      </c>
      <c r="R26" s="61">
        <f t="shared" si="5"/>
        <v>122290</v>
      </c>
      <c r="S26" s="11">
        <f t="shared" si="6"/>
        <v>118567</v>
      </c>
      <c r="T26" s="35">
        <f t="shared" si="7"/>
        <v>0.031399967950610286</v>
      </c>
      <c r="U26" s="59">
        <f t="shared" si="8"/>
        <v>0.902229567219017</v>
      </c>
      <c r="V26" s="23">
        <f t="shared" si="9"/>
        <v>0.8952641990969359</v>
      </c>
      <c r="W26" s="53">
        <f t="shared" si="4"/>
        <v>0.007780237531118894</v>
      </c>
      <c r="X26" s="115"/>
      <c r="Y26" s="112"/>
      <c r="Z26" s="109"/>
    </row>
    <row r="27" spans="1:26" ht="12.75" customHeight="1">
      <c r="A27" s="7">
        <v>4</v>
      </c>
      <c r="B27" s="8" t="s">
        <v>139</v>
      </c>
      <c r="C27" s="8" t="s">
        <v>83</v>
      </c>
      <c r="D27" s="9" t="s">
        <v>84</v>
      </c>
      <c r="E27" s="48" t="s">
        <v>53</v>
      </c>
      <c r="F27" s="50">
        <v>12237</v>
      </c>
      <c r="G27" s="10">
        <v>12332</v>
      </c>
      <c r="H27" s="35">
        <f t="shared" si="0"/>
        <v>-0.007703535517353255</v>
      </c>
      <c r="I27" s="37">
        <v>11644</v>
      </c>
      <c r="J27" s="10">
        <v>11839</v>
      </c>
      <c r="K27" s="53">
        <f t="shared" si="1"/>
        <v>-0.016470985725145715</v>
      </c>
      <c r="L27" s="50">
        <v>191</v>
      </c>
      <c r="M27" s="10">
        <v>120</v>
      </c>
      <c r="N27" s="35">
        <f t="shared" si="2"/>
        <v>0.5916666666666666</v>
      </c>
      <c r="O27" s="56">
        <v>46</v>
      </c>
      <c r="P27" s="11">
        <v>27</v>
      </c>
      <c r="Q27" s="53">
        <f t="shared" si="3"/>
        <v>0.7037037037037037</v>
      </c>
      <c r="R27" s="61">
        <f t="shared" si="5"/>
        <v>11881</v>
      </c>
      <c r="S27" s="11">
        <f t="shared" si="6"/>
        <v>11986</v>
      </c>
      <c r="T27" s="35">
        <f t="shared" si="7"/>
        <v>-0.008760220256966433</v>
      </c>
      <c r="U27" s="59">
        <f t="shared" si="8"/>
        <v>0.9709079022636267</v>
      </c>
      <c r="V27" s="23">
        <f t="shared" si="9"/>
        <v>0.971942912747324</v>
      </c>
      <c r="W27" s="53">
        <f t="shared" si="4"/>
        <v>-0.0010648881432467894</v>
      </c>
      <c r="X27" s="115"/>
      <c r="Y27" s="112"/>
      <c r="Z27" s="109"/>
    </row>
    <row r="28" spans="1:26" ht="12.75" customHeight="1">
      <c r="A28" s="7">
        <v>4</v>
      </c>
      <c r="B28" s="8" t="s">
        <v>142</v>
      </c>
      <c r="C28" s="8" t="s">
        <v>83</v>
      </c>
      <c r="D28" s="9" t="s">
        <v>84</v>
      </c>
      <c r="E28" s="48" t="s">
        <v>55</v>
      </c>
      <c r="F28" s="50">
        <v>8449</v>
      </c>
      <c r="G28" s="10">
        <v>8520</v>
      </c>
      <c r="H28" s="35">
        <f t="shared" si="0"/>
        <v>-0.008333333333333304</v>
      </c>
      <c r="I28" s="37">
        <v>7581</v>
      </c>
      <c r="J28" s="10">
        <v>7675</v>
      </c>
      <c r="K28" s="53">
        <f t="shared" si="1"/>
        <v>-0.012247557003257303</v>
      </c>
      <c r="L28" s="50">
        <v>196</v>
      </c>
      <c r="M28" s="10">
        <v>209</v>
      </c>
      <c r="N28" s="35">
        <f t="shared" si="2"/>
        <v>-0.062200956937799035</v>
      </c>
      <c r="O28" s="56">
        <v>135</v>
      </c>
      <c r="P28" s="11">
        <v>85</v>
      </c>
      <c r="Q28" s="53">
        <f t="shared" si="3"/>
        <v>0.588235294117647</v>
      </c>
      <c r="R28" s="61">
        <f t="shared" si="5"/>
        <v>7912</v>
      </c>
      <c r="S28" s="11">
        <f t="shared" si="6"/>
        <v>7969</v>
      </c>
      <c r="T28" s="35">
        <f t="shared" si="7"/>
        <v>-0.007152716777512835</v>
      </c>
      <c r="U28" s="59">
        <f t="shared" si="8"/>
        <v>0.9364421825068056</v>
      </c>
      <c r="V28" s="23">
        <f t="shared" si="9"/>
        <v>0.9353286384976526</v>
      </c>
      <c r="W28" s="53">
        <f t="shared" si="4"/>
        <v>0.0011905377033483155</v>
      </c>
      <c r="X28" s="115"/>
      <c r="Y28" s="112"/>
      <c r="Z28" s="109"/>
    </row>
    <row r="29" spans="1:26" ht="12.75" customHeight="1" thickBot="1">
      <c r="A29" s="12">
        <v>4</v>
      </c>
      <c r="B29" s="13" t="s">
        <v>143</v>
      </c>
      <c r="C29" s="13" t="s">
        <v>83</v>
      </c>
      <c r="D29" s="14" t="s">
        <v>84</v>
      </c>
      <c r="E29" s="49" t="s">
        <v>56</v>
      </c>
      <c r="F29" s="51">
        <v>19308</v>
      </c>
      <c r="G29" s="15">
        <v>19223</v>
      </c>
      <c r="H29" s="36">
        <f t="shared" si="0"/>
        <v>0.004421786401706207</v>
      </c>
      <c r="I29" s="38">
        <v>16163</v>
      </c>
      <c r="J29" s="15">
        <v>16226</v>
      </c>
      <c r="K29" s="54">
        <f t="shared" si="1"/>
        <v>-0.0038826574633304967</v>
      </c>
      <c r="L29" s="51">
        <v>239</v>
      </c>
      <c r="M29" s="15">
        <v>222</v>
      </c>
      <c r="N29" s="36">
        <f t="shared" si="2"/>
        <v>0.07657657657657668</v>
      </c>
      <c r="O29" s="57">
        <v>49</v>
      </c>
      <c r="P29" s="16">
        <v>35</v>
      </c>
      <c r="Q29" s="54">
        <f t="shared" si="3"/>
        <v>0.3999999999999999</v>
      </c>
      <c r="R29" s="62">
        <f t="shared" si="5"/>
        <v>16451</v>
      </c>
      <c r="S29" s="16">
        <f t="shared" si="6"/>
        <v>16483</v>
      </c>
      <c r="T29" s="36">
        <f t="shared" si="7"/>
        <v>-0.001941394163683774</v>
      </c>
      <c r="U29" s="60">
        <f t="shared" si="8"/>
        <v>0.8520302465299358</v>
      </c>
      <c r="V29" s="25">
        <f t="shared" si="9"/>
        <v>0.8574624148155855</v>
      </c>
      <c r="W29" s="54">
        <f t="shared" si="4"/>
        <v>-0.0063351678065306505</v>
      </c>
      <c r="X29" s="116"/>
      <c r="Y29" s="113"/>
      <c r="Z29" s="110"/>
    </row>
    <row r="30" spans="1:26" ht="12.75" customHeight="1">
      <c r="A30" s="39">
        <v>5</v>
      </c>
      <c r="B30" s="40" t="s">
        <v>105</v>
      </c>
      <c r="C30" s="40" t="s">
        <v>106</v>
      </c>
      <c r="D30" s="41" t="s">
        <v>107</v>
      </c>
      <c r="E30" s="47" t="s">
        <v>24</v>
      </c>
      <c r="F30" s="78">
        <v>6539</v>
      </c>
      <c r="G30" s="43">
        <v>6581</v>
      </c>
      <c r="H30" s="46">
        <f t="shared" si="0"/>
        <v>-0.0063820088132502395</v>
      </c>
      <c r="I30" s="42">
        <v>5654</v>
      </c>
      <c r="J30" s="43">
        <v>5776</v>
      </c>
      <c r="K30" s="52">
        <f t="shared" si="1"/>
        <v>-0.021121883656509688</v>
      </c>
      <c r="L30" s="78">
        <v>107</v>
      </c>
      <c r="M30" s="43">
        <v>81</v>
      </c>
      <c r="N30" s="46">
        <f t="shared" si="2"/>
        <v>0.32098765432098775</v>
      </c>
      <c r="O30" s="55">
        <v>4</v>
      </c>
      <c r="P30" s="44">
        <v>0</v>
      </c>
      <c r="Q30" s="52">
        <v>0</v>
      </c>
      <c r="R30" s="79">
        <f t="shared" si="5"/>
        <v>5765</v>
      </c>
      <c r="S30" s="44">
        <f t="shared" si="6"/>
        <v>5857</v>
      </c>
      <c r="T30" s="46">
        <f t="shared" si="7"/>
        <v>-0.015707700187809426</v>
      </c>
      <c r="U30" s="58">
        <f t="shared" si="8"/>
        <v>0.8816332772595198</v>
      </c>
      <c r="V30" s="45">
        <f t="shared" si="9"/>
        <v>0.8899863242668288</v>
      </c>
      <c r="W30" s="52">
        <f t="shared" si="4"/>
        <v>-0.009385590294536561</v>
      </c>
      <c r="X30" s="114">
        <f>SUM(U30:U33)/4</f>
        <v>0.7622034751594331</v>
      </c>
      <c r="Y30" s="111">
        <f>SUM(V30:V33)/4</f>
        <v>0.764428798452621</v>
      </c>
      <c r="Z30" s="108">
        <f>(X30/Y30)-1</f>
        <v>-0.0029110929594652335</v>
      </c>
    </row>
    <row r="31" spans="1:26" ht="12.75" customHeight="1">
      <c r="A31" s="7">
        <v>5</v>
      </c>
      <c r="B31" s="8" t="s">
        <v>110</v>
      </c>
      <c r="C31" s="8" t="s">
        <v>106</v>
      </c>
      <c r="D31" s="9" t="s">
        <v>107</v>
      </c>
      <c r="E31" s="48" t="s">
        <v>27</v>
      </c>
      <c r="F31" s="50">
        <v>12448</v>
      </c>
      <c r="G31" s="10">
        <v>12638</v>
      </c>
      <c r="H31" s="35">
        <f t="shared" si="0"/>
        <v>-0.01503402437094481</v>
      </c>
      <c r="I31" s="37">
        <v>12054</v>
      </c>
      <c r="J31" s="10">
        <v>12384</v>
      </c>
      <c r="K31" s="53">
        <f t="shared" si="1"/>
        <v>-0.026647286821705474</v>
      </c>
      <c r="L31" s="50">
        <v>407</v>
      </c>
      <c r="M31" s="10">
        <v>447</v>
      </c>
      <c r="N31" s="35">
        <f t="shared" si="2"/>
        <v>-0.08948545861297541</v>
      </c>
      <c r="O31" s="56">
        <v>399</v>
      </c>
      <c r="P31" s="11">
        <v>315</v>
      </c>
      <c r="Q31" s="53">
        <f t="shared" si="3"/>
        <v>0.2666666666666666</v>
      </c>
      <c r="R31" s="61">
        <f t="shared" si="5"/>
        <v>12860</v>
      </c>
      <c r="S31" s="11">
        <f t="shared" si="6"/>
        <v>13146</v>
      </c>
      <c r="T31" s="35">
        <f t="shared" si="7"/>
        <v>-0.021755667123079303</v>
      </c>
      <c r="U31" s="59">
        <f t="shared" si="8"/>
        <v>1.0330976863753214</v>
      </c>
      <c r="V31" s="23">
        <f t="shared" si="9"/>
        <v>1.040196233581263</v>
      </c>
      <c r="W31" s="53">
        <f t="shared" si="4"/>
        <v>-0.006824238520362735</v>
      </c>
      <c r="X31" s="115"/>
      <c r="Y31" s="112"/>
      <c r="Z31" s="109"/>
    </row>
    <row r="32" spans="1:26" ht="12.75" customHeight="1">
      <c r="A32" s="7">
        <v>5</v>
      </c>
      <c r="B32" s="8" t="s">
        <v>122</v>
      </c>
      <c r="C32" s="8" t="s">
        <v>106</v>
      </c>
      <c r="D32" s="9" t="s">
        <v>107</v>
      </c>
      <c r="E32" s="48" t="s">
        <v>38</v>
      </c>
      <c r="F32" s="50">
        <v>5894</v>
      </c>
      <c r="G32" s="10">
        <v>5970</v>
      </c>
      <c r="H32" s="35">
        <f t="shared" si="0"/>
        <v>-0.012730318257956452</v>
      </c>
      <c r="I32" s="37">
        <v>3630</v>
      </c>
      <c r="J32" s="10">
        <v>3635</v>
      </c>
      <c r="K32" s="53">
        <f t="shared" si="1"/>
        <v>-0.0013755158184318717</v>
      </c>
      <c r="L32" s="50">
        <v>125</v>
      </c>
      <c r="M32" s="10">
        <v>99</v>
      </c>
      <c r="N32" s="35">
        <f t="shared" si="2"/>
        <v>0.26262626262626254</v>
      </c>
      <c r="O32" s="56">
        <v>83</v>
      </c>
      <c r="P32" s="11">
        <v>42</v>
      </c>
      <c r="Q32" s="53">
        <f t="shared" si="3"/>
        <v>0.9761904761904763</v>
      </c>
      <c r="R32" s="61">
        <f t="shared" si="5"/>
        <v>3838</v>
      </c>
      <c r="S32" s="11">
        <f t="shared" si="6"/>
        <v>3776</v>
      </c>
      <c r="T32" s="35">
        <f t="shared" si="7"/>
        <v>0.016419491525423657</v>
      </c>
      <c r="U32" s="59">
        <f t="shared" si="8"/>
        <v>0.6511706820495419</v>
      </c>
      <c r="V32" s="23">
        <f t="shared" si="9"/>
        <v>0.6324958123953098</v>
      </c>
      <c r="W32" s="53">
        <f t="shared" si="4"/>
        <v>0.02952568110057352</v>
      </c>
      <c r="X32" s="115"/>
      <c r="Y32" s="112"/>
      <c r="Z32" s="109"/>
    </row>
    <row r="33" spans="1:26" ht="12.75" customHeight="1" thickBot="1">
      <c r="A33" s="88">
        <v>5</v>
      </c>
      <c r="B33" s="89" t="s">
        <v>127</v>
      </c>
      <c r="C33" s="89" t="s">
        <v>106</v>
      </c>
      <c r="D33" s="90" t="s">
        <v>107</v>
      </c>
      <c r="E33" s="91" t="s">
        <v>43</v>
      </c>
      <c r="F33" s="92">
        <v>19078</v>
      </c>
      <c r="G33" s="93">
        <v>18738</v>
      </c>
      <c r="H33" s="94">
        <f t="shared" si="0"/>
        <v>0.018144946098836545</v>
      </c>
      <c r="I33" s="95">
        <v>8773</v>
      </c>
      <c r="J33" s="93">
        <v>8903</v>
      </c>
      <c r="K33" s="96">
        <f t="shared" si="1"/>
        <v>-0.014601819611366973</v>
      </c>
      <c r="L33" s="92">
        <v>243</v>
      </c>
      <c r="M33" s="93">
        <v>231</v>
      </c>
      <c r="N33" s="94">
        <f t="shared" si="2"/>
        <v>0.051948051948051965</v>
      </c>
      <c r="O33" s="97">
        <v>197</v>
      </c>
      <c r="P33" s="98">
        <v>142</v>
      </c>
      <c r="Q33" s="96">
        <f t="shared" si="3"/>
        <v>0.38732394366197176</v>
      </c>
      <c r="R33" s="99">
        <f t="shared" si="5"/>
        <v>9213</v>
      </c>
      <c r="S33" s="98">
        <f t="shared" si="6"/>
        <v>9276</v>
      </c>
      <c r="T33" s="94">
        <f t="shared" si="7"/>
        <v>-0.006791720569210846</v>
      </c>
      <c r="U33" s="100">
        <f t="shared" si="8"/>
        <v>0.4829122549533494</v>
      </c>
      <c r="V33" s="101">
        <f t="shared" si="9"/>
        <v>0.49503682356708295</v>
      </c>
      <c r="W33" s="96">
        <f t="shared" si="4"/>
        <v>-0.02449225600303362</v>
      </c>
      <c r="X33" s="116"/>
      <c r="Y33" s="113"/>
      <c r="Z33" s="110"/>
    </row>
    <row r="34" spans="1:26" ht="12.75" customHeight="1">
      <c r="A34" s="2">
        <v>6</v>
      </c>
      <c r="B34" s="3" t="s">
        <v>87</v>
      </c>
      <c r="C34" s="3" t="s">
        <v>3</v>
      </c>
      <c r="D34" s="4" t="s">
        <v>88</v>
      </c>
      <c r="E34" s="80" t="s">
        <v>8</v>
      </c>
      <c r="F34" s="81">
        <v>7542</v>
      </c>
      <c r="G34" s="5">
        <v>7533</v>
      </c>
      <c r="H34" s="82">
        <f t="shared" si="0"/>
        <v>0.0011947431302270495</v>
      </c>
      <c r="I34" s="83">
        <v>6446</v>
      </c>
      <c r="J34" s="5">
        <v>6562</v>
      </c>
      <c r="K34" s="84">
        <f t="shared" si="1"/>
        <v>-0.01767753733617794</v>
      </c>
      <c r="L34" s="81">
        <v>147</v>
      </c>
      <c r="M34" s="5">
        <v>143</v>
      </c>
      <c r="N34" s="82">
        <f t="shared" si="2"/>
        <v>0.027972027972027913</v>
      </c>
      <c r="O34" s="85">
        <v>60</v>
      </c>
      <c r="P34" s="6">
        <v>42</v>
      </c>
      <c r="Q34" s="84">
        <f t="shared" si="3"/>
        <v>0.4285714285714286</v>
      </c>
      <c r="R34" s="86">
        <f t="shared" si="5"/>
        <v>6653</v>
      </c>
      <c r="S34" s="6">
        <f t="shared" si="6"/>
        <v>6747</v>
      </c>
      <c r="T34" s="82">
        <f t="shared" si="7"/>
        <v>-0.013932117978360803</v>
      </c>
      <c r="U34" s="87">
        <f t="shared" si="8"/>
        <v>0.8821267568284274</v>
      </c>
      <c r="V34" s="24">
        <f t="shared" si="9"/>
        <v>0.8956590999601752</v>
      </c>
      <c r="W34" s="84">
        <f t="shared" si="4"/>
        <v>-0.01510880996168018</v>
      </c>
      <c r="X34" s="114">
        <f>SUM(U34:U38)/5</f>
        <v>0.8857197451060465</v>
      </c>
      <c r="Y34" s="111">
        <f>SUM(V34:V38)/5</f>
        <v>0.889825942814151</v>
      </c>
      <c r="Z34" s="108">
        <f>(X34/Y34)-1</f>
        <v>-0.004614607768254397</v>
      </c>
    </row>
    <row r="35" spans="1:26" ht="12.75" customHeight="1">
      <c r="A35" s="7">
        <v>6</v>
      </c>
      <c r="B35" s="8" t="s">
        <v>92</v>
      </c>
      <c r="C35" s="8" t="s">
        <v>3</v>
      </c>
      <c r="D35" s="9" t="s">
        <v>88</v>
      </c>
      <c r="E35" s="48" t="s">
        <v>13</v>
      </c>
      <c r="F35" s="50">
        <v>24767</v>
      </c>
      <c r="G35" s="10">
        <v>24466</v>
      </c>
      <c r="H35" s="35">
        <f t="shared" si="0"/>
        <v>0.012302787541894844</v>
      </c>
      <c r="I35" s="37">
        <v>18356</v>
      </c>
      <c r="J35" s="10">
        <v>18592</v>
      </c>
      <c r="K35" s="53">
        <f t="shared" si="1"/>
        <v>-0.012693631669535299</v>
      </c>
      <c r="L35" s="50">
        <v>797</v>
      </c>
      <c r="M35" s="10">
        <v>659</v>
      </c>
      <c r="N35" s="35">
        <f t="shared" si="2"/>
        <v>0.2094081942336874</v>
      </c>
      <c r="O35" s="56">
        <v>185</v>
      </c>
      <c r="P35" s="11">
        <v>107</v>
      </c>
      <c r="Q35" s="53">
        <f t="shared" si="3"/>
        <v>0.7289719626168225</v>
      </c>
      <c r="R35" s="61">
        <f t="shared" si="5"/>
        <v>19338</v>
      </c>
      <c r="S35" s="11">
        <f t="shared" si="6"/>
        <v>19358</v>
      </c>
      <c r="T35" s="35">
        <f t="shared" si="7"/>
        <v>-0.0010331645831180847</v>
      </c>
      <c r="U35" s="59">
        <f t="shared" si="8"/>
        <v>0.7807970283037914</v>
      </c>
      <c r="V35" s="23">
        <f t="shared" si="9"/>
        <v>0.7912204692225946</v>
      </c>
      <c r="W35" s="53">
        <f t="shared" si="4"/>
        <v>-0.013173876718640343</v>
      </c>
      <c r="X35" s="115"/>
      <c r="Y35" s="112"/>
      <c r="Z35" s="109"/>
    </row>
    <row r="36" spans="1:26" ht="12.75" customHeight="1">
      <c r="A36" s="7">
        <v>6</v>
      </c>
      <c r="B36" s="8" t="s">
        <v>124</v>
      </c>
      <c r="C36" s="8" t="s">
        <v>3</v>
      </c>
      <c r="D36" s="9" t="s">
        <v>88</v>
      </c>
      <c r="E36" s="48" t="s">
        <v>40</v>
      </c>
      <c r="F36" s="50">
        <v>26265</v>
      </c>
      <c r="G36" s="10">
        <v>26456</v>
      </c>
      <c r="H36" s="35">
        <f t="shared" si="0"/>
        <v>-0.007219534321136978</v>
      </c>
      <c r="I36" s="37">
        <v>25336</v>
      </c>
      <c r="J36" s="10">
        <v>25185</v>
      </c>
      <c r="K36" s="53">
        <f t="shared" si="1"/>
        <v>0.005995632320825894</v>
      </c>
      <c r="L36" s="50">
        <v>4104</v>
      </c>
      <c r="M36" s="10">
        <v>3956</v>
      </c>
      <c r="N36" s="35">
        <f t="shared" si="2"/>
        <v>0.037411526794742134</v>
      </c>
      <c r="O36" s="56">
        <v>760</v>
      </c>
      <c r="P36" s="11">
        <v>474</v>
      </c>
      <c r="Q36" s="53">
        <f t="shared" si="3"/>
        <v>0.6033755274261603</v>
      </c>
      <c r="R36" s="61">
        <f t="shared" si="5"/>
        <v>30200</v>
      </c>
      <c r="S36" s="11">
        <f t="shared" si="6"/>
        <v>29615</v>
      </c>
      <c r="T36" s="35">
        <f t="shared" si="7"/>
        <v>0.01975350329225045</v>
      </c>
      <c r="U36" s="59">
        <f t="shared" si="8"/>
        <v>1.1498191509613553</v>
      </c>
      <c r="V36" s="23">
        <f t="shared" si="9"/>
        <v>1.119405805866344</v>
      </c>
      <c r="W36" s="53">
        <f t="shared" si="4"/>
        <v>0.027169186487712826</v>
      </c>
      <c r="X36" s="115"/>
      <c r="Y36" s="112"/>
      <c r="Z36" s="109"/>
    </row>
    <row r="37" spans="1:26" ht="12.75" customHeight="1">
      <c r="A37" s="7">
        <v>6</v>
      </c>
      <c r="B37" s="8" t="s">
        <v>149</v>
      </c>
      <c r="C37" s="8" t="s">
        <v>3</v>
      </c>
      <c r="D37" s="9" t="s">
        <v>88</v>
      </c>
      <c r="E37" s="48" t="s">
        <v>62</v>
      </c>
      <c r="F37" s="50">
        <v>19702</v>
      </c>
      <c r="G37" s="10">
        <v>19546</v>
      </c>
      <c r="H37" s="35">
        <f t="shared" si="0"/>
        <v>0.007981172618438448</v>
      </c>
      <c r="I37" s="37">
        <v>15273</v>
      </c>
      <c r="J37" s="10">
        <v>15531</v>
      </c>
      <c r="K37" s="53">
        <f t="shared" si="1"/>
        <v>-0.016611937415491607</v>
      </c>
      <c r="L37" s="50">
        <v>305</v>
      </c>
      <c r="M37" s="10">
        <v>318</v>
      </c>
      <c r="N37" s="35">
        <f t="shared" si="2"/>
        <v>-0.04088050314465408</v>
      </c>
      <c r="O37" s="56">
        <v>182</v>
      </c>
      <c r="P37" s="11">
        <v>94</v>
      </c>
      <c r="Q37" s="53">
        <f t="shared" si="3"/>
        <v>0.9361702127659575</v>
      </c>
      <c r="R37" s="61">
        <f t="shared" si="5"/>
        <v>15760</v>
      </c>
      <c r="S37" s="11">
        <f t="shared" si="6"/>
        <v>15943</v>
      </c>
      <c r="T37" s="35">
        <f t="shared" si="7"/>
        <v>-0.011478391770683105</v>
      </c>
      <c r="U37" s="59">
        <f t="shared" si="8"/>
        <v>0.7999187899705613</v>
      </c>
      <c r="V37" s="23">
        <f t="shared" si="9"/>
        <v>0.8156656093318326</v>
      </c>
      <c r="W37" s="53">
        <f t="shared" si="4"/>
        <v>-0.019305483988923622</v>
      </c>
      <c r="X37" s="115"/>
      <c r="Y37" s="112"/>
      <c r="Z37" s="109"/>
    </row>
    <row r="38" spans="1:26" ht="12.75" customHeight="1" thickBot="1">
      <c r="A38" s="12">
        <v>6</v>
      </c>
      <c r="B38" s="13" t="s">
        <v>151</v>
      </c>
      <c r="C38" s="13" t="s">
        <v>3</v>
      </c>
      <c r="D38" s="14" t="s">
        <v>88</v>
      </c>
      <c r="E38" s="49" t="s">
        <v>64</v>
      </c>
      <c r="F38" s="51">
        <v>7492</v>
      </c>
      <c r="G38" s="15">
        <v>7447</v>
      </c>
      <c r="H38" s="36">
        <f t="shared" si="0"/>
        <v>0.006042701759097602</v>
      </c>
      <c r="I38" s="38">
        <v>5938</v>
      </c>
      <c r="J38" s="15">
        <v>6029</v>
      </c>
      <c r="K38" s="54">
        <f t="shared" si="1"/>
        <v>-0.015093713717034385</v>
      </c>
      <c r="L38" s="51">
        <v>106</v>
      </c>
      <c r="M38" s="15">
        <v>84</v>
      </c>
      <c r="N38" s="36">
        <f t="shared" si="2"/>
        <v>0.26190476190476186</v>
      </c>
      <c r="O38" s="57">
        <v>69</v>
      </c>
      <c r="P38" s="16">
        <v>47</v>
      </c>
      <c r="Q38" s="54">
        <f t="shared" si="3"/>
        <v>0.46808510638297873</v>
      </c>
      <c r="R38" s="62">
        <f t="shared" si="5"/>
        <v>6113</v>
      </c>
      <c r="S38" s="16">
        <f t="shared" si="6"/>
        <v>6160</v>
      </c>
      <c r="T38" s="36">
        <f t="shared" si="7"/>
        <v>-0.007629870129870153</v>
      </c>
      <c r="U38" s="60">
        <f t="shared" si="8"/>
        <v>0.8159369994660972</v>
      </c>
      <c r="V38" s="25">
        <f t="shared" si="9"/>
        <v>0.827178729689808</v>
      </c>
      <c r="W38" s="54">
        <f t="shared" si="4"/>
        <v>-0.013590448859736037</v>
      </c>
      <c r="X38" s="116"/>
      <c r="Y38" s="113"/>
      <c r="Z38" s="110"/>
    </row>
    <row r="39" spans="1:26" ht="12.75" customHeight="1">
      <c r="A39" s="39">
        <v>7</v>
      </c>
      <c r="B39" s="40" t="s">
        <v>85</v>
      </c>
      <c r="C39" s="40" t="s">
        <v>6</v>
      </c>
      <c r="D39" s="41" t="s">
        <v>86</v>
      </c>
      <c r="E39" s="47" t="s">
        <v>7</v>
      </c>
      <c r="F39" s="78">
        <v>7249</v>
      </c>
      <c r="G39" s="43">
        <v>7424</v>
      </c>
      <c r="H39" s="46">
        <f t="shared" si="0"/>
        <v>-0.0235721982758621</v>
      </c>
      <c r="I39" s="42">
        <v>7127</v>
      </c>
      <c r="J39" s="43">
        <v>7284</v>
      </c>
      <c r="K39" s="52">
        <f t="shared" si="1"/>
        <v>-0.021554091158703992</v>
      </c>
      <c r="L39" s="78">
        <v>309</v>
      </c>
      <c r="M39" s="43">
        <v>280</v>
      </c>
      <c r="N39" s="46">
        <f t="shared" si="2"/>
        <v>0.10357142857142865</v>
      </c>
      <c r="O39" s="55">
        <v>190</v>
      </c>
      <c r="P39" s="44">
        <v>124</v>
      </c>
      <c r="Q39" s="52">
        <f t="shared" si="3"/>
        <v>0.532258064516129</v>
      </c>
      <c r="R39" s="79">
        <f t="shared" si="5"/>
        <v>7626</v>
      </c>
      <c r="S39" s="44">
        <f t="shared" si="6"/>
        <v>7688</v>
      </c>
      <c r="T39" s="46">
        <f t="shared" si="7"/>
        <v>-0.008064516129032251</v>
      </c>
      <c r="U39" s="58">
        <f t="shared" si="8"/>
        <v>1.0520071734032281</v>
      </c>
      <c r="V39" s="45">
        <f t="shared" si="9"/>
        <v>1.0355603448275863</v>
      </c>
      <c r="W39" s="52">
        <f t="shared" si="4"/>
        <v>0.01588205714692581</v>
      </c>
      <c r="X39" s="114">
        <f>SUM(U39:U42)/4</f>
        <v>0.9073412936935676</v>
      </c>
      <c r="Y39" s="111">
        <f>SUM(V39:V42)/4</f>
        <v>0.9099938670915797</v>
      </c>
      <c r="Z39" s="108">
        <f>(X39/Y39)-1</f>
        <v>-0.0029149354670816585</v>
      </c>
    </row>
    <row r="40" spans="1:26" ht="12.75" customHeight="1">
      <c r="A40" s="7">
        <v>7</v>
      </c>
      <c r="B40" s="8" t="s">
        <v>94</v>
      </c>
      <c r="C40" s="8" t="s">
        <v>6</v>
      </c>
      <c r="D40" s="9" t="s">
        <v>86</v>
      </c>
      <c r="E40" s="48" t="s">
        <v>15</v>
      </c>
      <c r="F40" s="50">
        <v>9485</v>
      </c>
      <c r="G40" s="10">
        <v>9582</v>
      </c>
      <c r="H40" s="35">
        <f t="shared" si="0"/>
        <v>-0.010123147568357305</v>
      </c>
      <c r="I40" s="37">
        <v>8667</v>
      </c>
      <c r="J40" s="10">
        <v>8895</v>
      </c>
      <c r="K40" s="53">
        <f t="shared" si="1"/>
        <v>-0.02563237774030358</v>
      </c>
      <c r="L40" s="50">
        <v>288</v>
      </c>
      <c r="M40" s="10">
        <v>257</v>
      </c>
      <c r="N40" s="35">
        <f t="shared" si="2"/>
        <v>0.12062256809338523</v>
      </c>
      <c r="O40" s="56">
        <v>179</v>
      </c>
      <c r="P40" s="11">
        <v>134</v>
      </c>
      <c r="Q40" s="53">
        <f t="shared" si="3"/>
        <v>0.33582089552238803</v>
      </c>
      <c r="R40" s="61">
        <f t="shared" si="5"/>
        <v>9134</v>
      </c>
      <c r="S40" s="11">
        <f t="shared" si="6"/>
        <v>9286</v>
      </c>
      <c r="T40" s="35">
        <f t="shared" si="7"/>
        <v>-0.01636872711608872</v>
      </c>
      <c r="U40" s="59">
        <f t="shared" si="8"/>
        <v>0.9629942013705851</v>
      </c>
      <c r="V40" s="23">
        <f t="shared" si="9"/>
        <v>0.9691087455646002</v>
      </c>
      <c r="W40" s="53">
        <f t="shared" si="4"/>
        <v>-0.006309451051804138</v>
      </c>
      <c r="X40" s="115"/>
      <c r="Y40" s="112"/>
      <c r="Z40" s="109"/>
    </row>
    <row r="41" spans="1:26" ht="12.75" customHeight="1">
      <c r="A41" s="7">
        <v>7</v>
      </c>
      <c r="B41" s="8" t="s">
        <v>126</v>
      </c>
      <c r="C41" s="8" t="s">
        <v>6</v>
      </c>
      <c r="D41" s="9" t="s">
        <v>86</v>
      </c>
      <c r="E41" s="48" t="s">
        <v>42</v>
      </c>
      <c r="F41" s="50">
        <v>10225</v>
      </c>
      <c r="G41" s="10">
        <v>10394</v>
      </c>
      <c r="H41" s="35">
        <f t="shared" si="0"/>
        <v>-0.016259380411775992</v>
      </c>
      <c r="I41" s="37">
        <v>8933</v>
      </c>
      <c r="J41" s="10">
        <v>9252</v>
      </c>
      <c r="K41" s="53">
        <f t="shared" si="1"/>
        <v>-0.03447903156074361</v>
      </c>
      <c r="L41" s="50">
        <v>241</v>
      </c>
      <c r="M41" s="10">
        <v>210</v>
      </c>
      <c r="N41" s="35">
        <f t="shared" si="2"/>
        <v>0.14761904761904754</v>
      </c>
      <c r="O41" s="56">
        <v>189</v>
      </c>
      <c r="P41" s="11">
        <v>152</v>
      </c>
      <c r="Q41" s="53">
        <f t="shared" si="3"/>
        <v>0.24342105263157898</v>
      </c>
      <c r="R41" s="61">
        <f t="shared" si="5"/>
        <v>9363</v>
      </c>
      <c r="S41" s="11">
        <f t="shared" si="6"/>
        <v>9614</v>
      </c>
      <c r="T41" s="35">
        <f t="shared" si="7"/>
        <v>-0.026107759517370543</v>
      </c>
      <c r="U41" s="59">
        <f t="shared" si="8"/>
        <v>0.9156968215158924</v>
      </c>
      <c r="V41" s="23">
        <f t="shared" si="9"/>
        <v>0.924956705791803</v>
      </c>
      <c r="W41" s="53">
        <f t="shared" si="4"/>
        <v>-0.010011154271251876</v>
      </c>
      <c r="X41" s="115"/>
      <c r="Y41" s="112"/>
      <c r="Z41" s="109"/>
    </row>
    <row r="42" spans="1:26" ht="12.75" customHeight="1" thickBot="1">
      <c r="A42" s="88">
        <v>7</v>
      </c>
      <c r="B42" s="89" t="s">
        <v>147</v>
      </c>
      <c r="C42" s="89" t="s">
        <v>6</v>
      </c>
      <c r="D42" s="90" t="s">
        <v>86</v>
      </c>
      <c r="E42" s="91" t="s">
        <v>60</v>
      </c>
      <c r="F42" s="92">
        <v>25656</v>
      </c>
      <c r="G42" s="93">
        <v>25624</v>
      </c>
      <c r="H42" s="94">
        <f t="shared" si="0"/>
        <v>0.0012488292226038311</v>
      </c>
      <c r="I42" s="95">
        <v>16464</v>
      </c>
      <c r="J42" s="93">
        <v>16905</v>
      </c>
      <c r="K42" s="96">
        <f t="shared" si="1"/>
        <v>-0.02608695652173909</v>
      </c>
      <c r="L42" s="92">
        <v>989</v>
      </c>
      <c r="M42" s="93">
        <v>985</v>
      </c>
      <c r="N42" s="94">
        <f t="shared" si="2"/>
        <v>0.004060913705583813</v>
      </c>
      <c r="O42" s="97">
        <v>472</v>
      </c>
      <c r="P42" s="98">
        <v>312</v>
      </c>
      <c r="Q42" s="96">
        <f t="shared" si="3"/>
        <v>0.5128205128205128</v>
      </c>
      <c r="R42" s="99">
        <f t="shared" si="5"/>
        <v>17925</v>
      </c>
      <c r="S42" s="98">
        <f t="shared" si="6"/>
        <v>18202</v>
      </c>
      <c r="T42" s="94">
        <f t="shared" si="7"/>
        <v>-0.015218107900230704</v>
      </c>
      <c r="U42" s="100">
        <f t="shared" si="8"/>
        <v>0.698666978484565</v>
      </c>
      <c r="V42" s="101">
        <f t="shared" si="9"/>
        <v>0.710349672182329</v>
      </c>
      <c r="W42" s="96">
        <f t="shared" si="4"/>
        <v>-0.016446398379931004</v>
      </c>
      <c r="X42" s="116"/>
      <c r="Y42" s="113"/>
      <c r="Z42" s="110"/>
    </row>
    <row r="43" spans="1:26" ht="12.75" customHeight="1">
      <c r="A43" s="2">
        <v>8</v>
      </c>
      <c r="B43" s="3" t="s">
        <v>135</v>
      </c>
      <c r="C43" s="3" t="s">
        <v>136</v>
      </c>
      <c r="D43" s="4" t="s">
        <v>137</v>
      </c>
      <c r="E43" s="80" t="s">
        <v>51</v>
      </c>
      <c r="F43" s="81">
        <v>14585</v>
      </c>
      <c r="G43" s="5">
        <v>14143</v>
      </c>
      <c r="H43" s="82">
        <f t="shared" si="0"/>
        <v>0.03125220957364072</v>
      </c>
      <c r="I43" s="83">
        <v>5800</v>
      </c>
      <c r="J43" s="5">
        <v>6089</v>
      </c>
      <c r="K43" s="84">
        <f t="shared" si="1"/>
        <v>-0.04746263754311053</v>
      </c>
      <c r="L43" s="81">
        <v>75</v>
      </c>
      <c r="M43" s="5">
        <v>145</v>
      </c>
      <c r="N43" s="82">
        <f t="shared" si="2"/>
        <v>-0.48275862068965514</v>
      </c>
      <c r="O43" s="85">
        <v>195</v>
      </c>
      <c r="P43" s="6">
        <v>101</v>
      </c>
      <c r="Q43" s="84">
        <f t="shared" si="3"/>
        <v>0.9306930693069306</v>
      </c>
      <c r="R43" s="86">
        <f t="shared" si="5"/>
        <v>6070</v>
      </c>
      <c r="S43" s="6">
        <f t="shared" si="6"/>
        <v>6335</v>
      </c>
      <c r="T43" s="82">
        <f t="shared" si="7"/>
        <v>-0.041831097079715884</v>
      </c>
      <c r="U43" s="87">
        <f t="shared" si="8"/>
        <v>0.41618100788481316</v>
      </c>
      <c r="V43" s="24">
        <f t="shared" si="9"/>
        <v>0.44792476843668244</v>
      </c>
      <c r="W43" s="84">
        <f t="shared" si="4"/>
        <v>-0.07086850915313136</v>
      </c>
      <c r="X43" s="114">
        <f>SUM(U43:U44)/2</f>
        <v>0.665830027734873</v>
      </c>
      <c r="Y43" s="111">
        <f>SUM(V43:V44)/2</f>
        <v>0.6822822076659246</v>
      </c>
      <c r="Z43" s="108">
        <f>(X43/Y43)-1</f>
        <v>-0.024113452976202154</v>
      </c>
    </row>
    <row r="44" spans="1:26" ht="12.75" customHeight="1" thickBot="1">
      <c r="A44" s="12">
        <v>8</v>
      </c>
      <c r="B44" s="13" t="s">
        <v>157</v>
      </c>
      <c r="C44" s="13" t="s">
        <v>136</v>
      </c>
      <c r="D44" s="14" t="s">
        <v>137</v>
      </c>
      <c r="E44" s="49" t="s">
        <v>70</v>
      </c>
      <c r="F44" s="51">
        <v>195419</v>
      </c>
      <c r="G44" s="15">
        <v>191218</v>
      </c>
      <c r="H44" s="36">
        <f t="shared" si="0"/>
        <v>0.021969689046010377</v>
      </c>
      <c r="I44" s="38">
        <v>144129</v>
      </c>
      <c r="J44" s="15">
        <v>145154</v>
      </c>
      <c r="K44" s="54">
        <f t="shared" si="1"/>
        <v>-0.007061465753613438</v>
      </c>
      <c r="L44" s="51">
        <v>28935</v>
      </c>
      <c r="M44" s="15">
        <v>28369</v>
      </c>
      <c r="N44" s="36">
        <f t="shared" si="2"/>
        <v>0.019951355352673783</v>
      </c>
      <c r="O44" s="57">
        <v>5838</v>
      </c>
      <c r="P44" s="16">
        <v>1755</v>
      </c>
      <c r="Q44" s="54">
        <f t="shared" si="3"/>
        <v>2.3264957264957267</v>
      </c>
      <c r="R44" s="62">
        <f t="shared" si="5"/>
        <v>178902</v>
      </c>
      <c r="S44" s="16">
        <f t="shared" si="6"/>
        <v>175278</v>
      </c>
      <c r="T44" s="36">
        <f t="shared" si="7"/>
        <v>0.0206757265600932</v>
      </c>
      <c r="U44" s="60">
        <f t="shared" si="8"/>
        <v>0.9154790475849329</v>
      </c>
      <c r="V44" s="25">
        <f t="shared" si="9"/>
        <v>0.9166396468951667</v>
      </c>
      <c r="W44" s="54">
        <f t="shared" si="4"/>
        <v>-0.0012661456594911247</v>
      </c>
      <c r="X44" s="116"/>
      <c r="Y44" s="113"/>
      <c r="Z44" s="110"/>
    </row>
    <row r="45" spans="1:26" ht="12.75" customHeight="1">
      <c r="A45" s="39">
        <v>9</v>
      </c>
      <c r="B45" s="40" t="s">
        <v>129</v>
      </c>
      <c r="C45" s="40" t="s">
        <v>45</v>
      </c>
      <c r="D45" s="41" t="s">
        <v>130</v>
      </c>
      <c r="E45" s="47" t="s">
        <v>46</v>
      </c>
      <c r="F45" s="78">
        <v>7897</v>
      </c>
      <c r="G45" s="43">
        <v>8044</v>
      </c>
      <c r="H45" s="46">
        <f t="shared" si="0"/>
        <v>-0.018274490303331725</v>
      </c>
      <c r="I45" s="42">
        <v>7034</v>
      </c>
      <c r="J45" s="43">
        <v>7324</v>
      </c>
      <c r="K45" s="52">
        <f t="shared" si="1"/>
        <v>-0.03959584926269799</v>
      </c>
      <c r="L45" s="78">
        <v>110</v>
      </c>
      <c r="M45" s="43">
        <v>111</v>
      </c>
      <c r="N45" s="46">
        <f t="shared" si="2"/>
        <v>-0.009009009009009028</v>
      </c>
      <c r="O45" s="55">
        <v>117</v>
      </c>
      <c r="P45" s="44">
        <v>5</v>
      </c>
      <c r="Q45" s="52">
        <f t="shared" si="3"/>
        <v>22.4</v>
      </c>
      <c r="R45" s="79">
        <f t="shared" si="5"/>
        <v>7261</v>
      </c>
      <c r="S45" s="44">
        <f t="shared" si="6"/>
        <v>7440</v>
      </c>
      <c r="T45" s="46">
        <f t="shared" si="7"/>
        <v>-0.024059139784946226</v>
      </c>
      <c r="U45" s="58">
        <f t="shared" si="8"/>
        <v>0.9194630872483222</v>
      </c>
      <c r="V45" s="45">
        <f t="shared" si="9"/>
        <v>0.9249129786176031</v>
      </c>
      <c r="W45" s="52">
        <f t="shared" si="4"/>
        <v>-0.005892328786894607</v>
      </c>
      <c r="X45" s="114">
        <f>SUM(U45:U46)/2</f>
        <v>0.9600054411864727</v>
      </c>
      <c r="Y45" s="111">
        <f>SUM(V45:V46)/2</f>
        <v>0.9528830932725234</v>
      </c>
      <c r="Z45" s="108">
        <f>(X45/Y45)-1</f>
        <v>0.007474524382092618</v>
      </c>
    </row>
    <row r="46" spans="1:26" ht="12.75" customHeight="1" thickBot="1">
      <c r="A46" s="88">
        <v>9</v>
      </c>
      <c r="B46" s="89" t="s">
        <v>144</v>
      </c>
      <c r="C46" s="89" t="s">
        <v>45</v>
      </c>
      <c r="D46" s="90" t="s">
        <v>130</v>
      </c>
      <c r="E46" s="91" t="s">
        <v>57</v>
      </c>
      <c r="F46" s="92">
        <v>18255</v>
      </c>
      <c r="G46" s="93">
        <v>17862</v>
      </c>
      <c r="H46" s="94">
        <f t="shared" si="0"/>
        <v>0.02200201545179703</v>
      </c>
      <c r="I46" s="95">
        <v>16924</v>
      </c>
      <c r="J46" s="93">
        <v>16685</v>
      </c>
      <c r="K46" s="96">
        <f t="shared" si="1"/>
        <v>0.014324243332334508</v>
      </c>
      <c r="L46" s="92">
        <v>859</v>
      </c>
      <c r="M46" s="93">
        <v>703</v>
      </c>
      <c r="N46" s="94">
        <f t="shared" si="2"/>
        <v>0.22190611664295878</v>
      </c>
      <c r="O46" s="97">
        <v>482</v>
      </c>
      <c r="P46" s="98">
        <v>132</v>
      </c>
      <c r="Q46" s="96">
        <f t="shared" si="3"/>
        <v>2.6515151515151514</v>
      </c>
      <c r="R46" s="99">
        <f t="shared" si="5"/>
        <v>18265</v>
      </c>
      <c r="S46" s="98">
        <f t="shared" si="6"/>
        <v>17520</v>
      </c>
      <c r="T46" s="94">
        <f t="shared" si="7"/>
        <v>0.04252283105022836</v>
      </c>
      <c r="U46" s="100">
        <f t="shared" si="8"/>
        <v>1.0005477951246233</v>
      </c>
      <c r="V46" s="101">
        <f t="shared" si="9"/>
        <v>0.9808532079274437</v>
      </c>
      <c r="W46" s="96">
        <f t="shared" si="4"/>
        <v>0.020079036330823197</v>
      </c>
      <c r="X46" s="116"/>
      <c r="Y46" s="113"/>
      <c r="Z46" s="110"/>
    </row>
    <row r="47" spans="1:26" ht="12.75" customHeight="1">
      <c r="A47" s="2">
        <v>10</v>
      </c>
      <c r="B47" s="3" t="s">
        <v>80</v>
      </c>
      <c r="C47" s="3" t="s">
        <v>11</v>
      </c>
      <c r="D47" s="4" t="s">
        <v>81</v>
      </c>
      <c r="E47" s="80" t="s">
        <v>4</v>
      </c>
      <c r="F47" s="81">
        <v>21849</v>
      </c>
      <c r="G47" s="5">
        <v>21558</v>
      </c>
      <c r="H47" s="82">
        <f t="shared" si="0"/>
        <v>0.013498469245755595</v>
      </c>
      <c r="I47" s="83">
        <v>7359</v>
      </c>
      <c r="J47" s="5">
        <v>7498</v>
      </c>
      <c r="K47" s="84">
        <f t="shared" si="1"/>
        <v>-0.018538276873833026</v>
      </c>
      <c r="L47" s="81">
        <v>253</v>
      </c>
      <c r="M47" s="5">
        <v>255</v>
      </c>
      <c r="N47" s="82">
        <f t="shared" si="2"/>
        <v>-0.007843137254901933</v>
      </c>
      <c r="O47" s="85">
        <v>220</v>
      </c>
      <c r="P47" s="6">
        <v>166</v>
      </c>
      <c r="Q47" s="84">
        <f t="shared" si="3"/>
        <v>0.32530120481927716</v>
      </c>
      <c r="R47" s="86">
        <f t="shared" si="5"/>
        <v>7832</v>
      </c>
      <c r="S47" s="6">
        <f t="shared" si="6"/>
        <v>7919</v>
      </c>
      <c r="T47" s="82">
        <f t="shared" si="7"/>
        <v>-0.01098623563581258</v>
      </c>
      <c r="U47" s="87">
        <f t="shared" si="8"/>
        <v>0.3584603414343906</v>
      </c>
      <c r="V47" s="24">
        <f t="shared" si="9"/>
        <v>0.3673346321551164</v>
      </c>
      <c r="W47" s="84">
        <f t="shared" si="4"/>
        <v>-0.024158600752292814</v>
      </c>
      <c r="X47" s="114">
        <f>SUM(U47:U53)/7</f>
        <v>0.7077192946800194</v>
      </c>
      <c r="Y47" s="111">
        <f>SUM(V47:V53)/7</f>
        <v>0.709995886717313</v>
      </c>
      <c r="Z47" s="108">
        <f>(X47/Y47)-1</f>
        <v>-0.003206486234475947</v>
      </c>
    </row>
    <row r="48" spans="1:26" ht="12.75" customHeight="1">
      <c r="A48" s="7">
        <v>10</v>
      </c>
      <c r="B48" s="8" t="s">
        <v>91</v>
      </c>
      <c r="C48" s="8" t="s">
        <v>11</v>
      </c>
      <c r="D48" s="9" t="s">
        <v>81</v>
      </c>
      <c r="E48" s="48" t="s">
        <v>12</v>
      </c>
      <c r="F48" s="50">
        <v>7419</v>
      </c>
      <c r="G48" s="10">
        <v>7323</v>
      </c>
      <c r="H48" s="35">
        <f t="shared" si="0"/>
        <v>0.013109381401065212</v>
      </c>
      <c r="I48" s="37">
        <v>5143</v>
      </c>
      <c r="J48" s="10">
        <v>5145</v>
      </c>
      <c r="K48" s="53">
        <f t="shared" si="1"/>
        <v>-0.00038872691933911074</v>
      </c>
      <c r="L48" s="50">
        <v>195</v>
      </c>
      <c r="M48" s="10">
        <v>185</v>
      </c>
      <c r="N48" s="35">
        <f t="shared" si="2"/>
        <v>0.054054054054053946</v>
      </c>
      <c r="O48" s="56">
        <v>208</v>
      </c>
      <c r="P48" s="11">
        <v>168</v>
      </c>
      <c r="Q48" s="53">
        <f t="shared" si="3"/>
        <v>0.23809523809523814</v>
      </c>
      <c r="R48" s="61">
        <f t="shared" si="5"/>
        <v>5546</v>
      </c>
      <c r="S48" s="11">
        <f t="shared" si="6"/>
        <v>5498</v>
      </c>
      <c r="T48" s="35">
        <f t="shared" si="7"/>
        <v>0.008730447435431055</v>
      </c>
      <c r="U48" s="59">
        <f t="shared" si="8"/>
        <v>0.7475400997439008</v>
      </c>
      <c r="V48" s="23">
        <f t="shared" si="9"/>
        <v>0.7507851973235014</v>
      </c>
      <c r="W48" s="53">
        <f t="shared" si="4"/>
        <v>-0.004322271657951071</v>
      </c>
      <c r="X48" s="115"/>
      <c r="Y48" s="112"/>
      <c r="Z48" s="109"/>
    </row>
    <row r="49" spans="1:26" ht="12.75" customHeight="1">
      <c r="A49" s="7">
        <v>10</v>
      </c>
      <c r="B49" s="8" t="s">
        <v>93</v>
      </c>
      <c r="C49" s="8" t="s">
        <v>11</v>
      </c>
      <c r="D49" s="9" t="s">
        <v>81</v>
      </c>
      <c r="E49" s="48" t="s">
        <v>14</v>
      </c>
      <c r="F49" s="50">
        <v>10084</v>
      </c>
      <c r="G49" s="10">
        <v>10052</v>
      </c>
      <c r="H49" s="35">
        <f t="shared" si="0"/>
        <v>0.003183446080382124</v>
      </c>
      <c r="I49" s="37">
        <v>7577</v>
      </c>
      <c r="J49" s="10">
        <v>7708</v>
      </c>
      <c r="K49" s="53">
        <f t="shared" si="1"/>
        <v>-0.016995329527763392</v>
      </c>
      <c r="L49" s="50">
        <v>256</v>
      </c>
      <c r="M49" s="10">
        <v>241</v>
      </c>
      <c r="N49" s="35">
        <f t="shared" si="2"/>
        <v>0.06224066390041494</v>
      </c>
      <c r="O49" s="56">
        <v>230</v>
      </c>
      <c r="P49" s="11">
        <v>125</v>
      </c>
      <c r="Q49" s="53">
        <f t="shared" si="3"/>
        <v>0.8400000000000001</v>
      </c>
      <c r="R49" s="61">
        <f t="shared" si="5"/>
        <v>8063</v>
      </c>
      <c r="S49" s="11">
        <f t="shared" si="6"/>
        <v>8074</v>
      </c>
      <c r="T49" s="35">
        <f t="shared" si="7"/>
        <v>-0.0013623978201634523</v>
      </c>
      <c r="U49" s="59">
        <f t="shared" si="8"/>
        <v>0.799583498611662</v>
      </c>
      <c r="V49" s="23">
        <f t="shared" si="9"/>
        <v>0.8032232391563868</v>
      </c>
      <c r="W49" s="53">
        <f t="shared" si="4"/>
        <v>-0.004531418374482787</v>
      </c>
      <c r="X49" s="115"/>
      <c r="Y49" s="112"/>
      <c r="Z49" s="109"/>
    </row>
    <row r="50" spans="1:26" ht="12.75" customHeight="1">
      <c r="A50" s="7">
        <v>10</v>
      </c>
      <c r="B50" s="8" t="s">
        <v>109</v>
      </c>
      <c r="C50" s="8" t="s">
        <v>11</v>
      </c>
      <c r="D50" s="9" t="s">
        <v>81</v>
      </c>
      <c r="E50" s="48" t="s">
        <v>26</v>
      </c>
      <c r="F50" s="50">
        <v>12881</v>
      </c>
      <c r="G50" s="10">
        <v>13003</v>
      </c>
      <c r="H50" s="35">
        <f t="shared" si="0"/>
        <v>-0.00938245020379913</v>
      </c>
      <c r="I50" s="37">
        <v>13097</v>
      </c>
      <c r="J50" s="10">
        <v>13151</v>
      </c>
      <c r="K50" s="53">
        <f t="shared" si="1"/>
        <v>-0.004106151623450738</v>
      </c>
      <c r="L50" s="50">
        <v>343</v>
      </c>
      <c r="M50" s="10">
        <v>363</v>
      </c>
      <c r="N50" s="35">
        <f t="shared" si="2"/>
        <v>-0.05509641873278237</v>
      </c>
      <c r="O50" s="56">
        <v>258</v>
      </c>
      <c r="P50" s="11">
        <v>186</v>
      </c>
      <c r="Q50" s="53">
        <f t="shared" si="3"/>
        <v>0.3870967741935485</v>
      </c>
      <c r="R50" s="61">
        <f t="shared" si="5"/>
        <v>13698</v>
      </c>
      <c r="S50" s="11">
        <f t="shared" si="6"/>
        <v>13700</v>
      </c>
      <c r="T50" s="35">
        <f t="shared" si="7"/>
        <v>-0.00014598540145982497</v>
      </c>
      <c r="U50" s="59">
        <f t="shared" si="8"/>
        <v>1.0634267525813212</v>
      </c>
      <c r="V50" s="23">
        <f t="shared" si="9"/>
        <v>1.053603014688918</v>
      </c>
      <c r="W50" s="53">
        <f t="shared" si="4"/>
        <v>0.009323946263862792</v>
      </c>
      <c r="X50" s="115"/>
      <c r="Y50" s="112"/>
      <c r="Z50" s="109"/>
    </row>
    <row r="51" spans="1:26" ht="12.75" customHeight="1">
      <c r="A51" s="7">
        <v>10</v>
      </c>
      <c r="B51" s="8" t="s">
        <v>120</v>
      </c>
      <c r="C51" s="8" t="s">
        <v>11</v>
      </c>
      <c r="D51" s="9" t="s">
        <v>81</v>
      </c>
      <c r="E51" s="48" t="s">
        <v>35</v>
      </c>
      <c r="F51" s="50">
        <v>18185</v>
      </c>
      <c r="G51" s="10">
        <v>18145</v>
      </c>
      <c r="H51" s="35">
        <f t="shared" si="0"/>
        <v>0.0022044640396803317</v>
      </c>
      <c r="I51" s="37">
        <v>14049</v>
      </c>
      <c r="J51" s="10">
        <v>14218</v>
      </c>
      <c r="K51" s="53">
        <f t="shared" si="1"/>
        <v>-0.011886341257560828</v>
      </c>
      <c r="L51" s="50">
        <v>890</v>
      </c>
      <c r="M51" s="10">
        <v>859</v>
      </c>
      <c r="N51" s="35">
        <f t="shared" si="2"/>
        <v>0.03608847497089629</v>
      </c>
      <c r="O51" s="56">
        <v>481</v>
      </c>
      <c r="P51" s="11">
        <v>417</v>
      </c>
      <c r="Q51" s="53">
        <f t="shared" si="3"/>
        <v>0.1534772182254196</v>
      </c>
      <c r="R51" s="61">
        <f t="shared" si="5"/>
        <v>15420</v>
      </c>
      <c r="S51" s="11">
        <f t="shared" si="6"/>
        <v>15494</v>
      </c>
      <c r="T51" s="35">
        <f t="shared" si="7"/>
        <v>-0.004776042338969888</v>
      </c>
      <c r="U51" s="59">
        <f t="shared" si="8"/>
        <v>0.847951608468518</v>
      </c>
      <c r="V51" s="23">
        <f t="shared" si="9"/>
        <v>0.8538991457701847</v>
      </c>
      <c r="W51" s="53">
        <f t="shared" si="4"/>
        <v>-0.006965151951642046</v>
      </c>
      <c r="X51" s="115"/>
      <c r="Y51" s="112"/>
      <c r="Z51" s="109"/>
    </row>
    <row r="52" spans="1:26" ht="12.75" customHeight="1">
      <c r="A52" s="7">
        <v>10</v>
      </c>
      <c r="B52" s="8" t="s">
        <v>148</v>
      </c>
      <c r="C52" s="8" t="s">
        <v>11</v>
      </c>
      <c r="D52" s="9" t="s">
        <v>81</v>
      </c>
      <c r="E52" s="48" t="s">
        <v>61</v>
      </c>
      <c r="F52" s="50">
        <v>18672</v>
      </c>
      <c r="G52" s="10">
        <v>18146</v>
      </c>
      <c r="H52" s="35">
        <f t="shared" si="0"/>
        <v>0.028987104596054136</v>
      </c>
      <c r="I52" s="37">
        <v>6576</v>
      </c>
      <c r="J52" s="10">
        <v>6587</v>
      </c>
      <c r="K52" s="53">
        <f t="shared" si="1"/>
        <v>-0.001669955973887971</v>
      </c>
      <c r="L52" s="50">
        <v>188</v>
      </c>
      <c r="M52" s="10">
        <v>155</v>
      </c>
      <c r="N52" s="35">
        <f t="shared" si="2"/>
        <v>0.2129032258064516</v>
      </c>
      <c r="O52" s="56">
        <v>131</v>
      </c>
      <c r="P52" s="11">
        <v>91</v>
      </c>
      <c r="Q52" s="53">
        <f t="shared" si="3"/>
        <v>0.43956043956043955</v>
      </c>
      <c r="R52" s="61">
        <f t="shared" si="5"/>
        <v>6895</v>
      </c>
      <c r="S52" s="11">
        <f t="shared" si="6"/>
        <v>6833</v>
      </c>
      <c r="T52" s="35">
        <f t="shared" si="7"/>
        <v>0.009073613346992637</v>
      </c>
      <c r="U52" s="59">
        <f t="shared" si="8"/>
        <v>0.3692694944301628</v>
      </c>
      <c r="V52" s="23">
        <f t="shared" si="9"/>
        <v>0.37655681692935083</v>
      </c>
      <c r="W52" s="53">
        <f t="shared" si="4"/>
        <v>-0.01935251779163849</v>
      </c>
      <c r="X52" s="115"/>
      <c r="Y52" s="112"/>
      <c r="Z52" s="109"/>
    </row>
    <row r="53" spans="1:26" ht="12.75" customHeight="1" thickBot="1">
      <c r="A53" s="12">
        <v>10</v>
      </c>
      <c r="B53" s="13" t="s">
        <v>150</v>
      </c>
      <c r="C53" s="13" t="s">
        <v>11</v>
      </c>
      <c r="D53" s="14" t="s">
        <v>81</v>
      </c>
      <c r="E53" s="49" t="s">
        <v>63</v>
      </c>
      <c r="F53" s="51">
        <v>17567</v>
      </c>
      <c r="G53" s="15">
        <v>17640</v>
      </c>
      <c r="H53" s="36">
        <f t="shared" si="0"/>
        <v>-0.004138321995464822</v>
      </c>
      <c r="I53" s="38">
        <v>12330</v>
      </c>
      <c r="J53" s="15">
        <v>12374</v>
      </c>
      <c r="K53" s="54">
        <f t="shared" si="1"/>
        <v>-0.0035558428963956557</v>
      </c>
      <c r="L53" s="51">
        <v>824</v>
      </c>
      <c r="M53" s="15">
        <v>788</v>
      </c>
      <c r="N53" s="36">
        <f t="shared" si="2"/>
        <v>0.045685279187817285</v>
      </c>
      <c r="O53" s="57">
        <v>334</v>
      </c>
      <c r="P53" s="16">
        <v>325</v>
      </c>
      <c r="Q53" s="54">
        <f t="shared" si="3"/>
        <v>0.027692307692307683</v>
      </c>
      <c r="R53" s="62">
        <f t="shared" si="5"/>
        <v>13488</v>
      </c>
      <c r="S53" s="16">
        <f t="shared" si="6"/>
        <v>13487</v>
      </c>
      <c r="T53" s="36">
        <f t="shared" si="7"/>
        <v>7.414547341877409E-05</v>
      </c>
      <c r="U53" s="60">
        <f t="shared" si="8"/>
        <v>0.7678032674901805</v>
      </c>
      <c r="V53" s="25">
        <f t="shared" si="9"/>
        <v>0.7645691609977324</v>
      </c>
      <c r="W53" s="54">
        <f t="shared" si="4"/>
        <v>0.004229972456942566</v>
      </c>
      <c r="X53" s="116"/>
      <c r="Y53" s="113"/>
      <c r="Z53" s="110"/>
    </row>
    <row r="54" spans="1:26" ht="12.75" customHeight="1">
      <c r="A54" s="39">
        <v>11</v>
      </c>
      <c r="B54" s="40" t="s">
        <v>113</v>
      </c>
      <c r="C54" s="40" t="s">
        <v>114</v>
      </c>
      <c r="D54" s="41" t="s">
        <v>115</v>
      </c>
      <c r="E54" s="47" t="s">
        <v>30</v>
      </c>
      <c r="F54" s="78">
        <v>12166</v>
      </c>
      <c r="G54" s="43">
        <v>12335</v>
      </c>
      <c r="H54" s="46">
        <f t="shared" si="0"/>
        <v>-0.013700851236319367</v>
      </c>
      <c r="I54" s="42">
        <v>11052</v>
      </c>
      <c r="J54" s="43">
        <v>11410</v>
      </c>
      <c r="K54" s="52">
        <f t="shared" si="1"/>
        <v>-0.03137598597721292</v>
      </c>
      <c r="L54" s="78">
        <v>128</v>
      </c>
      <c r="M54" s="43">
        <v>105</v>
      </c>
      <c r="N54" s="46">
        <f t="shared" si="2"/>
        <v>0.21904761904761916</v>
      </c>
      <c r="O54" s="55">
        <v>204</v>
      </c>
      <c r="P54" s="44">
        <v>84</v>
      </c>
      <c r="Q54" s="52">
        <f t="shared" si="3"/>
        <v>1.4285714285714284</v>
      </c>
      <c r="R54" s="79">
        <f t="shared" si="5"/>
        <v>11384</v>
      </c>
      <c r="S54" s="44">
        <f t="shared" si="6"/>
        <v>11599</v>
      </c>
      <c r="T54" s="46">
        <f t="shared" si="7"/>
        <v>-0.018536080696611723</v>
      </c>
      <c r="U54" s="58">
        <f t="shared" si="8"/>
        <v>0.9357225053427585</v>
      </c>
      <c r="V54" s="45">
        <f t="shared" si="9"/>
        <v>0.9403323875152007</v>
      </c>
      <c r="W54" s="52">
        <f t="shared" si="4"/>
        <v>-0.004902396464960268</v>
      </c>
      <c r="X54" s="114">
        <f>SUM(U54:U58)/5</f>
        <v>0.9192784899803301</v>
      </c>
      <c r="Y54" s="111">
        <f>SUM(V54:V58)/5</f>
        <v>0.918904677385607</v>
      </c>
      <c r="Z54" s="108">
        <f>(X54/Y54)-1</f>
        <v>0.0004068023636429885</v>
      </c>
    </row>
    <row r="55" spans="1:26" ht="12.75" customHeight="1">
      <c r="A55" s="7">
        <v>11</v>
      </c>
      <c r="B55" s="8" t="s">
        <v>118</v>
      </c>
      <c r="C55" s="8" t="s">
        <v>114</v>
      </c>
      <c r="D55" s="9" t="s">
        <v>115</v>
      </c>
      <c r="E55" s="48" t="s">
        <v>33</v>
      </c>
      <c r="F55" s="50">
        <v>6357</v>
      </c>
      <c r="G55" s="10">
        <v>6483</v>
      </c>
      <c r="H55" s="35">
        <f t="shared" si="0"/>
        <v>-0.01943544655252194</v>
      </c>
      <c r="I55" s="37">
        <v>5590</v>
      </c>
      <c r="J55" s="10">
        <v>5831</v>
      </c>
      <c r="K55" s="53">
        <f t="shared" si="1"/>
        <v>-0.04133081804150229</v>
      </c>
      <c r="L55" s="50">
        <v>140</v>
      </c>
      <c r="M55" s="10">
        <v>124</v>
      </c>
      <c r="N55" s="35">
        <f t="shared" si="2"/>
        <v>0.12903225806451624</v>
      </c>
      <c r="O55" s="56">
        <v>19</v>
      </c>
      <c r="P55" s="11">
        <v>3</v>
      </c>
      <c r="Q55" s="53">
        <f t="shared" si="3"/>
        <v>5.333333333333333</v>
      </c>
      <c r="R55" s="61">
        <f t="shared" si="5"/>
        <v>5749</v>
      </c>
      <c r="S55" s="11">
        <f t="shared" si="6"/>
        <v>5958</v>
      </c>
      <c r="T55" s="35">
        <f t="shared" si="7"/>
        <v>-0.035078885532057735</v>
      </c>
      <c r="U55" s="59">
        <f t="shared" si="8"/>
        <v>0.9043574012899166</v>
      </c>
      <c r="V55" s="23">
        <f t="shared" si="9"/>
        <v>0.9190189726978251</v>
      </c>
      <c r="W55" s="53">
        <f t="shared" si="4"/>
        <v>-0.01595350242320759</v>
      </c>
      <c r="X55" s="115"/>
      <c r="Y55" s="112"/>
      <c r="Z55" s="109"/>
    </row>
    <row r="56" spans="1:26" ht="12.75" customHeight="1">
      <c r="A56" s="7">
        <v>11</v>
      </c>
      <c r="B56" s="8" t="s">
        <v>134</v>
      </c>
      <c r="C56" s="8" t="s">
        <v>114</v>
      </c>
      <c r="D56" s="9" t="s">
        <v>115</v>
      </c>
      <c r="E56" s="48" t="s">
        <v>50</v>
      </c>
      <c r="F56" s="50">
        <v>8679</v>
      </c>
      <c r="G56" s="10">
        <v>8640</v>
      </c>
      <c r="H56" s="35">
        <f t="shared" si="0"/>
        <v>0.004513888888888928</v>
      </c>
      <c r="I56" s="37">
        <v>5952</v>
      </c>
      <c r="J56" s="10">
        <v>6036</v>
      </c>
      <c r="K56" s="53">
        <f t="shared" si="1"/>
        <v>-0.013916500994035741</v>
      </c>
      <c r="L56" s="50">
        <v>107</v>
      </c>
      <c r="M56" s="10">
        <v>92</v>
      </c>
      <c r="N56" s="35">
        <f t="shared" si="2"/>
        <v>0.16304347826086962</v>
      </c>
      <c r="O56" s="56">
        <v>28</v>
      </c>
      <c r="P56" s="11">
        <v>21</v>
      </c>
      <c r="Q56" s="53">
        <f t="shared" si="3"/>
        <v>0.33333333333333326</v>
      </c>
      <c r="R56" s="61">
        <f t="shared" si="5"/>
        <v>6087</v>
      </c>
      <c r="S56" s="11">
        <f t="shared" si="6"/>
        <v>6149</v>
      </c>
      <c r="T56" s="35">
        <f t="shared" si="7"/>
        <v>-0.010082940315498501</v>
      </c>
      <c r="U56" s="59">
        <f t="shared" si="8"/>
        <v>0.7013480815762184</v>
      </c>
      <c r="V56" s="23">
        <f t="shared" si="9"/>
        <v>0.7116898148148149</v>
      </c>
      <c r="W56" s="53">
        <f t="shared" si="4"/>
        <v>-0.014531236815982007</v>
      </c>
      <c r="X56" s="115"/>
      <c r="Y56" s="112"/>
      <c r="Z56" s="109"/>
    </row>
    <row r="57" spans="1:26" ht="12.75" customHeight="1">
      <c r="A57" s="7">
        <v>11</v>
      </c>
      <c r="B57" s="8" t="s">
        <v>154</v>
      </c>
      <c r="C57" s="8" t="s">
        <v>114</v>
      </c>
      <c r="D57" s="9" t="s">
        <v>115</v>
      </c>
      <c r="E57" s="48" t="s">
        <v>67</v>
      </c>
      <c r="F57" s="50">
        <v>6461</v>
      </c>
      <c r="G57" s="10">
        <v>6575</v>
      </c>
      <c r="H57" s="35">
        <f t="shared" si="0"/>
        <v>-0.0173384030418251</v>
      </c>
      <c r="I57" s="37">
        <v>5940</v>
      </c>
      <c r="J57" s="10">
        <v>6057</v>
      </c>
      <c r="K57" s="53">
        <f t="shared" si="1"/>
        <v>-0.019316493313521588</v>
      </c>
      <c r="L57" s="50">
        <v>55</v>
      </c>
      <c r="M57" s="10">
        <v>50</v>
      </c>
      <c r="N57" s="35">
        <f t="shared" si="2"/>
        <v>0.10000000000000009</v>
      </c>
      <c r="O57" s="56">
        <v>11</v>
      </c>
      <c r="P57" s="11">
        <v>2</v>
      </c>
      <c r="Q57" s="53">
        <f t="shared" si="3"/>
        <v>4.5</v>
      </c>
      <c r="R57" s="61">
        <f t="shared" si="5"/>
        <v>6006</v>
      </c>
      <c r="S57" s="11">
        <f t="shared" si="6"/>
        <v>6109</v>
      </c>
      <c r="T57" s="35">
        <f t="shared" si="7"/>
        <v>-0.01686036994598139</v>
      </c>
      <c r="U57" s="59">
        <f t="shared" si="8"/>
        <v>0.9295774647887324</v>
      </c>
      <c r="V57" s="23">
        <f t="shared" si="9"/>
        <v>0.9291254752851711</v>
      </c>
      <c r="W57" s="53">
        <f t="shared" si="4"/>
        <v>0.00048646766834425925</v>
      </c>
      <c r="X57" s="115"/>
      <c r="Y57" s="112"/>
      <c r="Z57" s="109"/>
    </row>
    <row r="58" spans="1:26" ht="12.75" customHeight="1" thickBot="1">
      <c r="A58" s="88">
        <v>11</v>
      </c>
      <c r="B58" s="89" t="s">
        <v>158</v>
      </c>
      <c r="C58" s="89" t="s">
        <v>114</v>
      </c>
      <c r="D58" s="90" t="s">
        <v>115</v>
      </c>
      <c r="E58" s="91" t="s">
        <v>71</v>
      </c>
      <c r="F58" s="92">
        <v>40698</v>
      </c>
      <c r="G58" s="93">
        <v>40792</v>
      </c>
      <c r="H58" s="94">
        <f t="shared" si="0"/>
        <v>-0.0023043734065503196</v>
      </c>
      <c r="I58" s="95">
        <v>36708</v>
      </c>
      <c r="J58" s="93">
        <v>36845</v>
      </c>
      <c r="K58" s="96">
        <f t="shared" si="1"/>
        <v>-0.00371827927805668</v>
      </c>
      <c r="L58" s="92">
        <v>7946</v>
      </c>
      <c r="M58" s="93">
        <v>6948</v>
      </c>
      <c r="N58" s="94">
        <f t="shared" si="2"/>
        <v>0.1436384571099596</v>
      </c>
      <c r="O58" s="97">
        <v>1147</v>
      </c>
      <c r="P58" s="98">
        <v>848</v>
      </c>
      <c r="Q58" s="96">
        <f t="shared" si="3"/>
        <v>0.3525943396226414</v>
      </c>
      <c r="R58" s="99">
        <f t="shared" si="5"/>
        <v>45801</v>
      </c>
      <c r="S58" s="98">
        <f t="shared" si="6"/>
        <v>44641</v>
      </c>
      <c r="T58" s="94">
        <f t="shared" si="7"/>
        <v>0.02598508097936869</v>
      </c>
      <c r="U58" s="100">
        <f t="shared" si="8"/>
        <v>1.1253869969040247</v>
      </c>
      <c r="V58" s="101">
        <f t="shared" si="9"/>
        <v>1.0943567366150226</v>
      </c>
      <c r="W58" s="96">
        <f t="shared" si="4"/>
        <v>0.02835479442012878</v>
      </c>
      <c r="X58" s="116"/>
      <c r="Y58" s="113"/>
      <c r="Z58" s="110"/>
    </row>
    <row r="59" spans="1:26" ht="12.75" customHeight="1">
      <c r="A59" s="2">
        <v>12</v>
      </c>
      <c r="B59" s="3" t="s">
        <v>103</v>
      </c>
      <c r="C59" s="3" t="s">
        <v>22</v>
      </c>
      <c r="D59" s="4" t="s">
        <v>104</v>
      </c>
      <c r="E59" s="80" t="s">
        <v>23</v>
      </c>
      <c r="F59" s="81">
        <v>35556</v>
      </c>
      <c r="G59" s="5">
        <v>34300</v>
      </c>
      <c r="H59" s="82">
        <f t="shared" si="0"/>
        <v>0.03661807580174936</v>
      </c>
      <c r="I59" s="83">
        <v>19662</v>
      </c>
      <c r="J59" s="5">
        <v>19835</v>
      </c>
      <c r="K59" s="84">
        <f t="shared" si="1"/>
        <v>-0.008721956138139642</v>
      </c>
      <c r="L59" s="81">
        <v>480</v>
      </c>
      <c r="M59" s="5">
        <v>481</v>
      </c>
      <c r="N59" s="82">
        <f t="shared" si="2"/>
        <v>-0.0020790020790020236</v>
      </c>
      <c r="O59" s="85">
        <v>716</v>
      </c>
      <c r="P59" s="6">
        <v>246</v>
      </c>
      <c r="Q59" s="84">
        <f t="shared" si="3"/>
        <v>1.910569105691057</v>
      </c>
      <c r="R59" s="86">
        <f t="shared" si="5"/>
        <v>20858</v>
      </c>
      <c r="S59" s="6">
        <f t="shared" si="6"/>
        <v>20562</v>
      </c>
      <c r="T59" s="82">
        <f t="shared" si="7"/>
        <v>0.014395486820348191</v>
      </c>
      <c r="U59" s="87">
        <f t="shared" si="8"/>
        <v>0.586623917201035</v>
      </c>
      <c r="V59" s="24">
        <f t="shared" si="9"/>
        <v>0.5994752186588921</v>
      </c>
      <c r="W59" s="84">
        <f t="shared" si="4"/>
        <v>-0.021437585838172235</v>
      </c>
      <c r="X59" s="114">
        <f>SUM(U59:U63)/5</f>
        <v>0.6048137291397775</v>
      </c>
      <c r="Y59" s="111">
        <f>SUM(V59:V63)/5</f>
        <v>0.6167508754266283</v>
      </c>
      <c r="Z59" s="108">
        <f>(X59/Y59)-1</f>
        <v>-0.01935489151692482</v>
      </c>
    </row>
    <row r="60" spans="1:26" ht="12.75" customHeight="1">
      <c r="A60" s="7">
        <v>12</v>
      </c>
      <c r="B60" s="8" t="s">
        <v>123</v>
      </c>
      <c r="C60" s="8" t="s">
        <v>22</v>
      </c>
      <c r="D60" s="9" t="s">
        <v>104</v>
      </c>
      <c r="E60" s="48" t="s">
        <v>39</v>
      </c>
      <c r="F60" s="50">
        <v>12073</v>
      </c>
      <c r="G60" s="10">
        <v>11591</v>
      </c>
      <c r="H60" s="35">
        <f t="shared" si="0"/>
        <v>0.041583987576568004</v>
      </c>
      <c r="I60" s="37">
        <v>5311</v>
      </c>
      <c r="J60" s="10">
        <v>5265</v>
      </c>
      <c r="K60" s="53">
        <f t="shared" si="1"/>
        <v>0.008736942070275422</v>
      </c>
      <c r="L60" s="50">
        <v>155</v>
      </c>
      <c r="M60" s="10">
        <v>81</v>
      </c>
      <c r="N60" s="35">
        <f t="shared" si="2"/>
        <v>0.9135802469135803</v>
      </c>
      <c r="O60" s="56">
        <v>275</v>
      </c>
      <c r="P60" s="11">
        <v>68</v>
      </c>
      <c r="Q60" s="53">
        <f t="shared" si="3"/>
        <v>3.0441176470588234</v>
      </c>
      <c r="R60" s="61">
        <f t="shared" si="5"/>
        <v>5741</v>
      </c>
      <c r="S60" s="11">
        <f t="shared" si="6"/>
        <v>5414</v>
      </c>
      <c r="T60" s="35">
        <f t="shared" si="7"/>
        <v>0.0603989656446251</v>
      </c>
      <c r="U60" s="59">
        <f t="shared" si="8"/>
        <v>0.4755238962975234</v>
      </c>
      <c r="V60" s="23">
        <f t="shared" si="9"/>
        <v>0.46708653265464584</v>
      </c>
      <c r="W60" s="53">
        <f t="shared" si="4"/>
        <v>0.018063812704949056</v>
      </c>
      <c r="X60" s="115"/>
      <c r="Y60" s="112"/>
      <c r="Z60" s="109"/>
    </row>
    <row r="61" spans="1:26" ht="12.75" customHeight="1">
      <c r="A61" s="7">
        <v>12</v>
      </c>
      <c r="B61" s="8" t="s">
        <v>131</v>
      </c>
      <c r="C61" s="8" t="s">
        <v>22</v>
      </c>
      <c r="D61" s="9" t="s">
        <v>104</v>
      </c>
      <c r="E61" s="48" t="s">
        <v>47</v>
      </c>
      <c r="F61" s="50">
        <v>15801</v>
      </c>
      <c r="G61" s="10">
        <v>15328</v>
      </c>
      <c r="H61" s="35">
        <f t="shared" si="0"/>
        <v>0.030858559498956106</v>
      </c>
      <c r="I61" s="37">
        <v>8709</v>
      </c>
      <c r="J61" s="10">
        <v>9274</v>
      </c>
      <c r="K61" s="53">
        <f t="shared" si="1"/>
        <v>-0.06092301056717708</v>
      </c>
      <c r="L61" s="50">
        <v>221</v>
      </c>
      <c r="M61" s="10">
        <v>347</v>
      </c>
      <c r="N61" s="35">
        <f t="shared" si="2"/>
        <v>-0.3631123919308358</v>
      </c>
      <c r="O61" s="56">
        <v>390</v>
      </c>
      <c r="P61" s="11">
        <v>8</v>
      </c>
      <c r="Q61" s="53">
        <f t="shared" si="3"/>
        <v>47.75</v>
      </c>
      <c r="R61" s="61">
        <f t="shared" si="5"/>
        <v>9320</v>
      </c>
      <c r="S61" s="11">
        <f t="shared" si="6"/>
        <v>9629</v>
      </c>
      <c r="T61" s="35">
        <f t="shared" si="7"/>
        <v>-0.03209055976736941</v>
      </c>
      <c r="U61" s="59">
        <f t="shared" si="8"/>
        <v>0.5898360863236504</v>
      </c>
      <c r="V61" s="23">
        <f t="shared" si="9"/>
        <v>0.628196764091858</v>
      </c>
      <c r="W61" s="53">
        <f t="shared" si="4"/>
        <v>-0.061064749073744595</v>
      </c>
      <c r="X61" s="115"/>
      <c r="Y61" s="112"/>
      <c r="Z61" s="109"/>
    </row>
    <row r="62" spans="1:26" ht="12.75" customHeight="1">
      <c r="A62" s="7">
        <v>12</v>
      </c>
      <c r="B62" s="8" t="s">
        <v>133</v>
      </c>
      <c r="C62" s="8" t="s">
        <v>22</v>
      </c>
      <c r="D62" s="9" t="s">
        <v>104</v>
      </c>
      <c r="E62" s="48" t="s">
        <v>49</v>
      </c>
      <c r="F62" s="50">
        <v>30832</v>
      </c>
      <c r="G62" s="10">
        <v>30456</v>
      </c>
      <c r="H62" s="35">
        <f t="shared" si="0"/>
        <v>0.012345679012345734</v>
      </c>
      <c r="I62" s="37">
        <v>18312</v>
      </c>
      <c r="J62" s="10">
        <v>18900</v>
      </c>
      <c r="K62" s="53">
        <f t="shared" si="1"/>
        <v>-0.03111111111111109</v>
      </c>
      <c r="L62" s="50">
        <v>409</v>
      </c>
      <c r="M62" s="10">
        <v>330</v>
      </c>
      <c r="N62" s="35">
        <f t="shared" si="2"/>
        <v>0.2393939393939395</v>
      </c>
      <c r="O62" s="56">
        <v>585</v>
      </c>
      <c r="P62" s="11">
        <v>46</v>
      </c>
      <c r="Q62" s="53">
        <f t="shared" si="3"/>
        <v>11.717391304347826</v>
      </c>
      <c r="R62" s="61">
        <f t="shared" si="5"/>
        <v>19306</v>
      </c>
      <c r="S62" s="11">
        <f t="shared" si="6"/>
        <v>19276</v>
      </c>
      <c r="T62" s="35">
        <f t="shared" si="7"/>
        <v>0.0015563394895206084</v>
      </c>
      <c r="U62" s="59">
        <f t="shared" si="8"/>
        <v>0.6261676180591593</v>
      </c>
      <c r="V62" s="23">
        <f t="shared" si="9"/>
        <v>0.6329130548988705</v>
      </c>
      <c r="W62" s="53">
        <f t="shared" si="4"/>
        <v>-0.010657762211571109</v>
      </c>
      <c r="X62" s="115"/>
      <c r="Y62" s="112"/>
      <c r="Z62" s="109"/>
    </row>
    <row r="63" spans="1:26" ht="12.75" customHeight="1" thickBot="1">
      <c r="A63" s="12">
        <v>12</v>
      </c>
      <c r="B63" s="13" t="s">
        <v>152</v>
      </c>
      <c r="C63" s="13" t="s">
        <v>22</v>
      </c>
      <c r="D63" s="14" t="s">
        <v>104</v>
      </c>
      <c r="E63" s="49" t="s">
        <v>65</v>
      </c>
      <c r="F63" s="51">
        <v>14818</v>
      </c>
      <c r="G63" s="15">
        <v>14878</v>
      </c>
      <c r="H63" s="36">
        <f t="shared" si="0"/>
        <v>-0.004032800107541368</v>
      </c>
      <c r="I63" s="38">
        <v>10651</v>
      </c>
      <c r="J63" s="15">
        <v>11055</v>
      </c>
      <c r="K63" s="54">
        <f t="shared" si="1"/>
        <v>-0.036544549977385765</v>
      </c>
      <c r="L63" s="51">
        <v>141</v>
      </c>
      <c r="M63" s="15">
        <v>163</v>
      </c>
      <c r="N63" s="36">
        <f t="shared" si="2"/>
        <v>-0.13496932515337423</v>
      </c>
      <c r="O63" s="57">
        <v>261</v>
      </c>
      <c r="P63" s="16">
        <v>31</v>
      </c>
      <c r="Q63" s="54">
        <f t="shared" si="3"/>
        <v>7.419354838709678</v>
      </c>
      <c r="R63" s="62">
        <f t="shared" si="5"/>
        <v>11053</v>
      </c>
      <c r="S63" s="16">
        <f t="shared" si="6"/>
        <v>11249</v>
      </c>
      <c r="T63" s="36">
        <f t="shared" si="7"/>
        <v>-0.017423771001866872</v>
      </c>
      <c r="U63" s="60">
        <f t="shared" si="8"/>
        <v>0.7459171278175193</v>
      </c>
      <c r="V63" s="25">
        <f t="shared" si="9"/>
        <v>0.7560828068288749</v>
      </c>
      <c r="W63" s="54">
        <f t="shared" si="4"/>
        <v>-0.013445192668765982</v>
      </c>
      <c r="X63" s="116"/>
      <c r="Y63" s="113"/>
      <c r="Z63" s="110"/>
    </row>
    <row r="64" spans="1:26" ht="12.75" customHeight="1">
      <c r="A64" s="39">
        <v>13</v>
      </c>
      <c r="B64" s="40" t="s">
        <v>89</v>
      </c>
      <c r="C64" s="40" t="s">
        <v>9</v>
      </c>
      <c r="D64" s="41" t="s">
        <v>90</v>
      </c>
      <c r="E64" s="47" t="s">
        <v>10</v>
      </c>
      <c r="F64" s="78">
        <v>37038</v>
      </c>
      <c r="G64" s="43">
        <v>36214</v>
      </c>
      <c r="H64" s="46">
        <f t="shared" si="0"/>
        <v>0.022753631192356627</v>
      </c>
      <c r="I64" s="42">
        <v>31956</v>
      </c>
      <c r="J64" s="43">
        <v>33059</v>
      </c>
      <c r="K64" s="52">
        <f t="shared" si="1"/>
        <v>-0.03336459058047736</v>
      </c>
      <c r="L64" s="78">
        <v>896</v>
      </c>
      <c r="M64" s="43">
        <v>969</v>
      </c>
      <c r="N64" s="46">
        <f t="shared" si="2"/>
        <v>-0.07533539731682148</v>
      </c>
      <c r="O64" s="55">
        <v>1049</v>
      </c>
      <c r="P64" s="44">
        <v>316</v>
      </c>
      <c r="Q64" s="52">
        <f t="shared" si="3"/>
        <v>2.319620253164557</v>
      </c>
      <c r="R64" s="79">
        <f t="shared" si="5"/>
        <v>33901</v>
      </c>
      <c r="S64" s="44">
        <f t="shared" si="6"/>
        <v>34344</v>
      </c>
      <c r="T64" s="46">
        <f t="shared" si="7"/>
        <v>-0.012898905194502652</v>
      </c>
      <c r="U64" s="58">
        <f t="shared" si="8"/>
        <v>0.915303202116745</v>
      </c>
      <c r="V64" s="45">
        <f t="shared" si="9"/>
        <v>0.9483625117357928</v>
      </c>
      <c r="W64" s="52">
        <f t="shared" si="4"/>
        <v>-0.03485935937992657</v>
      </c>
      <c r="X64" s="114">
        <f>SUM(U64:U66)/3</f>
        <v>0.6260700272849586</v>
      </c>
      <c r="Y64" s="111">
        <f>SUM(V64:V66)/3</f>
        <v>0.6470868121472928</v>
      </c>
      <c r="Z64" s="108">
        <f>(X64/Y64)-1</f>
        <v>-0.03247908080925355</v>
      </c>
    </row>
    <row r="65" spans="1:26" ht="12.75" customHeight="1">
      <c r="A65" s="7">
        <v>13</v>
      </c>
      <c r="B65" s="8" t="s">
        <v>128</v>
      </c>
      <c r="C65" s="8" t="s">
        <v>9</v>
      </c>
      <c r="D65" s="9" t="s">
        <v>90</v>
      </c>
      <c r="E65" s="48" t="s">
        <v>44</v>
      </c>
      <c r="F65" s="50">
        <v>21747</v>
      </c>
      <c r="G65" s="10">
        <v>21086</v>
      </c>
      <c r="H65" s="35">
        <f t="shared" si="0"/>
        <v>0.03134781371526141</v>
      </c>
      <c r="I65" s="37">
        <v>8988</v>
      </c>
      <c r="J65" s="10">
        <v>9094</v>
      </c>
      <c r="K65" s="53">
        <f t="shared" si="1"/>
        <v>-0.011656036947437887</v>
      </c>
      <c r="L65" s="50">
        <v>197</v>
      </c>
      <c r="M65" s="10">
        <v>187</v>
      </c>
      <c r="N65" s="35">
        <f t="shared" si="2"/>
        <v>0.053475935828877</v>
      </c>
      <c r="O65" s="56">
        <v>103</v>
      </c>
      <c r="P65" s="11">
        <v>19</v>
      </c>
      <c r="Q65" s="53">
        <f t="shared" si="3"/>
        <v>4.421052631578948</v>
      </c>
      <c r="R65" s="61">
        <f t="shared" si="5"/>
        <v>9288</v>
      </c>
      <c r="S65" s="11">
        <f t="shared" si="6"/>
        <v>9300</v>
      </c>
      <c r="T65" s="35">
        <f t="shared" si="7"/>
        <v>-0.001290322580645209</v>
      </c>
      <c r="U65" s="59">
        <f t="shared" si="8"/>
        <v>0.42709339219202647</v>
      </c>
      <c r="V65" s="23">
        <f t="shared" si="9"/>
        <v>0.44105093426918335</v>
      </c>
      <c r="W65" s="53">
        <f t="shared" si="4"/>
        <v>-0.03164610024074521</v>
      </c>
      <c r="X65" s="115"/>
      <c r="Y65" s="112"/>
      <c r="Z65" s="109"/>
    </row>
    <row r="66" spans="1:26" ht="12.75" customHeight="1" thickBot="1">
      <c r="A66" s="12">
        <v>13</v>
      </c>
      <c r="B66" s="13" t="s">
        <v>145</v>
      </c>
      <c r="C66" s="13" t="s">
        <v>9</v>
      </c>
      <c r="D66" s="14" t="s">
        <v>90</v>
      </c>
      <c r="E66" s="49" t="s">
        <v>58</v>
      </c>
      <c r="F66" s="51">
        <v>21961</v>
      </c>
      <c r="G66" s="15">
        <v>21332</v>
      </c>
      <c r="H66" s="36">
        <f t="shared" si="0"/>
        <v>0.029486217888617938</v>
      </c>
      <c r="I66" s="38">
        <v>11302</v>
      </c>
      <c r="J66" s="15">
        <v>11399</v>
      </c>
      <c r="K66" s="54">
        <f t="shared" si="1"/>
        <v>-0.008509518378805203</v>
      </c>
      <c r="L66" s="51">
        <v>253</v>
      </c>
      <c r="M66" s="15">
        <v>365</v>
      </c>
      <c r="N66" s="36">
        <f t="shared" si="2"/>
        <v>-0.3068493150684931</v>
      </c>
      <c r="O66" s="57">
        <v>212</v>
      </c>
      <c r="P66" s="16">
        <v>8</v>
      </c>
      <c r="Q66" s="54">
        <f t="shared" si="3"/>
        <v>25.5</v>
      </c>
      <c r="R66" s="62">
        <f t="shared" si="5"/>
        <v>11767</v>
      </c>
      <c r="S66" s="16">
        <f t="shared" si="6"/>
        <v>11772</v>
      </c>
      <c r="T66" s="36">
        <f t="shared" si="7"/>
        <v>-0.0004247366632688099</v>
      </c>
      <c r="U66" s="60">
        <f t="shared" si="8"/>
        <v>0.5358134875461045</v>
      </c>
      <c r="V66" s="25">
        <f t="shared" si="9"/>
        <v>0.5518469904369023</v>
      </c>
      <c r="W66" s="54">
        <f t="shared" si="4"/>
        <v>-0.02905425447387866</v>
      </c>
      <c r="X66" s="116"/>
      <c r="Y66" s="113"/>
      <c r="Z66" s="110"/>
    </row>
    <row r="67" spans="1:26" ht="15.75" thickBot="1">
      <c r="A67" s="26"/>
      <c r="B67" s="26"/>
      <c r="C67" s="26"/>
      <c r="D67" s="26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Z67" s="22"/>
    </row>
    <row r="68" spans="1:26" ht="15.75" thickBot="1">
      <c r="A68" s="69"/>
      <c r="B68" s="69"/>
      <c r="C68" s="69"/>
      <c r="D68" s="69"/>
      <c r="E68" s="68" t="s">
        <v>73</v>
      </c>
      <c r="F68" s="66">
        <f>SUM(F3:F67)</f>
        <v>1722945</v>
      </c>
      <c r="G68" s="28">
        <f>SUM(G3:G67)</f>
        <v>1701782</v>
      </c>
      <c r="H68" s="64">
        <f>(F68/G68)-1</f>
        <v>0.012435787897627337</v>
      </c>
      <c r="I68" s="67">
        <f>SUM(I3:I67)</f>
        <v>1124811</v>
      </c>
      <c r="J68" s="28">
        <f>SUM(J3:J67)</f>
        <v>1134457</v>
      </c>
      <c r="K68" s="63">
        <f>(I68/J68)-1</f>
        <v>-0.00850274624776437</v>
      </c>
      <c r="L68" s="66">
        <f>SUM(L3:L67)</f>
        <v>263813</v>
      </c>
      <c r="M68" s="28">
        <f>SUM(M3:M67)</f>
        <v>252124</v>
      </c>
      <c r="N68" s="64">
        <f>(L68/M68)-1</f>
        <v>0.04636210753438785</v>
      </c>
      <c r="O68" s="67">
        <f>SUM(O3:O67)</f>
        <v>35812</v>
      </c>
      <c r="P68" s="28">
        <f>SUM(P3:P67)</f>
        <v>19353</v>
      </c>
      <c r="Q68" s="63">
        <f>(O68/P68)-1</f>
        <v>0.8504624606004236</v>
      </c>
      <c r="R68" s="66">
        <f>SUM(R3:R67)</f>
        <v>1424436</v>
      </c>
      <c r="S68" s="28">
        <f>SUM(S3:S67)</f>
        <v>1405934</v>
      </c>
      <c r="T68" s="64">
        <f t="shared" si="7"/>
        <v>0.013159934961385122</v>
      </c>
      <c r="U68" s="65">
        <f>+R68/F68</f>
        <v>0.8267449047996309</v>
      </c>
      <c r="V68" s="34">
        <f t="shared" si="9"/>
        <v>0.826153996222783</v>
      </c>
      <c r="W68" s="64">
        <f>(U68/V68)-1</f>
        <v>0.0007152523373967767</v>
      </c>
      <c r="X68" s="70"/>
      <c r="Y68" s="71"/>
      <c r="Z68" s="72"/>
    </row>
    <row r="69" spans="5:18" ht="15.75" thickBot="1">
      <c r="E69" s="68" t="s">
        <v>161</v>
      </c>
      <c r="F69" s="102">
        <f>F68-G68</f>
        <v>21163</v>
      </c>
      <c r="I69" s="102">
        <f>I68-J68</f>
        <v>-9646</v>
      </c>
      <c r="L69" s="102">
        <f>L68-M68</f>
        <v>11689</v>
      </c>
      <c r="O69" s="102">
        <f>O68-P68</f>
        <v>16459</v>
      </c>
      <c r="R69" s="102">
        <f>R68-S68</f>
        <v>18502</v>
      </c>
    </row>
    <row r="70" spans="6:21" ht="24.75" thickBot="1">
      <c r="F70" s="103" t="s">
        <v>173</v>
      </c>
      <c r="I70" s="103" t="s">
        <v>245</v>
      </c>
      <c r="L70" s="103" t="s">
        <v>246</v>
      </c>
      <c r="O70" s="103" t="s">
        <v>247</v>
      </c>
      <c r="R70" s="103" t="s">
        <v>172</v>
      </c>
      <c r="U70" s="105"/>
    </row>
    <row r="72" spans="9:10" ht="15">
      <c r="I72" s="21"/>
      <c r="J72" s="21"/>
    </row>
    <row r="73" spans="1:26" ht="15">
      <c r="A73" s="17"/>
      <c r="B73" s="17"/>
      <c r="C73" s="17"/>
      <c r="D73" s="17"/>
      <c r="E73" s="18"/>
      <c r="F73" s="19"/>
      <c r="G73" s="19"/>
      <c r="H73" s="19"/>
      <c r="I73" s="18"/>
      <c r="J73" s="18"/>
      <c r="K73" s="19"/>
      <c r="L73" s="19"/>
      <c r="M73" s="19"/>
      <c r="N73" s="19"/>
      <c r="O73" s="18"/>
      <c r="P73" s="18"/>
      <c r="Q73" s="19"/>
      <c r="R73" s="18"/>
      <c r="S73" s="18"/>
      <c r="T73" s="19"/>
      <c r="U73" s="18"/>
      <c r="V73" s="18"/>
      <c r="W73" s="19"/>
      <c r="Z73" s="19"/>
    </row>
    <row r="74" ht="15">
      <c r="D74" s="104" t="s">
        <v>174</v>
      </c>
    </row>
    <row r="75" spans="1:26" ht="15">
      <c r="A75" s="20"/>
      <c r="B75" s="20"/>
      <c r="C75" s="20"/>
      <c r="D75" s="104" t="s">
        <v>248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Z75" s="20"/>
    </row>
    <row r="76" ht="15">
      <c r="D76" s="104"/>
    </row>
  </sheetData>
  <sheetProtection/>
  <autoFilter ref="A2:Z66"/>
  <mergeCells count="39">
    <mergeCell ref="X6:X11"/>
    <mergeCell ref="Y6:Y11"/>
    <mergeCell ref="Z6:Z11"/>
    <mergeCell ref="Z12:Z16"/>
    <mergeCell ref="X12:X16"/>
    <mergeCell ref="Y12:Y16"/>
    <mergeCell ref="Y39:Y42"/>
    <mergeCell ref="Z39:Z42"/>
    <mergeCell ref="Y17:Y29"/>
    <mergeCell ref="X17:X29"/>
    <mergeCell ref="Z17:Z29"/>
    <mergeCell ref="X30:X33"/>
    <mergeCell ref="Y30:Y33"/>
    <mergeCell ref="Z30:Z33"/>
    <mergeCell ref="X64:X66"/>
    <mergeCell ref="Y64:Y66"/>
    <mergeCell ref="Z64:Z66"/>
    <mergeCell ref="Z47:Z53"/>
    <mergeCell ref="Y47:Y53"/>
    <mergeCell ref="X47:X53"/>
    <mergeCell ref="X54:X58"/>
    <mergeCell ref="Y54:Y58"/>
    <mergeCell ref="Z54:Z58"/>
    <mergeCell ref="Z3:Z5"/>
    <mergeCell ref="Y3:Y5"/>
    <mergeCell ref="X3:X5"/>
    <mergeCell ref="Z59:Z63"/>
    <mergeCell ref="Y59:Y63"/>
    <mergeCell ref="X59:X63"/>
    <mergeCell ref="Z43:Z44"/>
    <mergeCell ref="Y43:Y44"/>
    <mergeCell ref="X43:X44"/>
    <mergeCell ref="X45:X46"/>
    <mergeCell ref="Y45:Y46"/>
    <mergeCell ref="Z45:Z46"/>
    <mergeCell ref="Z34:Z38"/>
    <mergeCell ref="Y34:Y38"/>
    <mergeCell ref="X34:X38"/>
    <mergeCell ref="X39:X42"/>
  </mergeCells>
  <conditionalFormatting sqref="T3:T66 T68 H68 W3:W66 Q3:Q66 N3:N66 K3:K66 H3:H66 Z68 V68:W68 Q68 N68 K68">
    <cfRule type="cellIs" priority="14" dxfId="2" operator="lessThan">
      <formula>0</formula>
    </cfRule>
  </conditionalFormatting>
  <conditionalFormatting sqref="Z3:Z66">
    <cfRule type="cellIs" priority="1" dxfId="3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45">
      <selection activeCell="F66" sqref="F66:I66"/>
    </sheetView>
  </sheetViews>
  <sheetFormatPr defaultColWidth="11.421875" defaultRowHeight="15"/>
  <cols>
    <col min="9" max="9" width="10.57421875" style="0" bestFit="1" customWidth="1"/>
  </cols>
  <sheetData>
    <row r="1" spans="1:13" ht="15.75" thickBot="1">
      <c r="A1" t="s">
        <v>167</v>
      </c>
      <c r="B1" s="30" t="s">
        <v>75</v>
      </c>
      <c r="C1" s="30" t="s">
        <v>76</v>
      </c>
      <c r="D1" s="30" t="s">
        <v>77</v>
      </c>
      <c r="E1" s="73" t="s">
        <v>0</v>
      </c>
      <c r="F1" s="106" t="s">
        <v>168</v>
      </c>
      <c r="G1" s="106" t="s">
        <v>244</v>
      </c>
      <c r="H1" s="106" t="s">
        <v>169</v>
      </c>
      <c r="I1" s="106" t="s">
        <v>75</v>
      </c>
      <c r="K1" t="s">
        <v>241</v>
      </c>
      <c r="L1" t="s">
        <v>242</v>
      </c>
      <c r="M1" t="s">
        <v>243</v>
      </c>
    </row>
    <row r="2" spans="1:14" ht="15">
      <c r="A2">
        <v>1</v>
      </c>
      <c r="B2" s="3" t="s">
        <v>140</v>
      </c>
      <c r="C2" s="3" t="s">
        <v>37</v>
      </c>
      <c r="D2" s="4" t="s">
        <v>141</v>
      </c>
      <c r="E2" s="80" t="s">
        <v>54</v>
      </c>
      <c r="F2">
        <v>4968</v>
      </c>
      <c r="G2">
        <v>101</v>
      </c>
      <c r="H2">
        <v>74</v>
      </c>
      <c r="I2">
        <v>13110</v>
      </c>
      <c r="J2">
        <f>+B2-LEFT(K2,5)</f>
        <v>564</v>
      </c>
      <c r="K2" t="s">
        <v>176</v>
      </c>
      <c r="L2">
        <v>207246</v>
      </c>
      <c r="M2">
        <v>13127</v>
      </c>
      <c r="N2">
        <v>174065</v>
      </c>
    </row>
    <row r="3" spans="1:14" ht="15">
      <c r="A3">
        <v>2</v>
      </c>
      <c r="B3" s="8" t="s">
        <v>146</v>
      </c>
      <c r="C3" s="8" t="s">
        <v>37</v>
      </c>
      <c r="D3" s="9" t="s">
        <v>141</v>
      </c>
      <c r="E3" s="48" t="s">
        <v>59</v>
      </c>
      <c r="F3">
        <v>26673</v>
      </c>
      <c r="G3">
        <v>717</v>
      </c>
      <c r="H3">
        <v>2646</v>
      </c>
      <c r="I3">
        <v>49635</v>
      </c>
      <c r="J3">
        <f aca="true" t="shared" si="0" ref="J3:J65">+B3-LEFT(K3,5)</f>
        <v>659</v>
      </c>
      <c r="K3" t="s">
        <v>177</v>
      </c>
      <c r="L3">
        <v>7359</v>
      </c>
      <c r="M3">
        <v>220</v>
      </c>
      <c r="N3">
        <v>253</v>
      </c>
    </row>
    <row r="4" spans="1:14" ht="15.75" thickBot="1">
      <c r="A4">
        <v>3</v>
      </c>
      <c r="B4" s="13" t="s">
        <v>153</v>
      </c>
      <c r="C4" s="13" t="s">
        <v>37</v>
      </c>
      <c r="D4" s="14" t="s">
        <v>141</v>
      </c>
      <c r="E4" s="49" t="s">
        <v>66</v>
      </c>
      <c r="F4">
        <v>8191</v>
      </c>
      <c r="G4">
        <v>168</v>
      </c>
      <c r="H4">
        <v>154</v>
      </c>
      <c r="I4">
        <v>27315</v>
      </c>
      <c r="J4">
        <f t="shared" si="0"/>
        <v>677</v>
      </c>
      <c r="K4" t="s">
        <v>178</v>
      </c>
      <c r="L4">
        <v>7214</v>
      </c>
      <c r="M4">
        <v>4</v>
      </c>
      <c r="N4">
        <v>200</v>
      </c>
    </row>
    <row r="5" spans="1:14" ht="15">
      <c r="A5">
        <v>4</v>
      </c>
      <c r="B5" s="3" t="s">
        <v>78</v>
      </c>
      <c r="C5" s="3" t="s">
        <v>1</v>
      </c>
      <c r="D5" s="4" t="s">
        <v>79</v>
      </c>
      <c r="E5" s="80" t="s">
        <v>2</v>
      </c>
      <c r="F5">
        <v>207246</v>
      </c>
      <c r="G5">
        <v>13127</v>
      </c>
      <c r="H5">
        <v>174065</v>
      </c>
      <c r="I5">
        <v>434486</v>
      </c>
      <c r="J5">
        <f t="shared" si="0"/>
        <v>-35</v>
      </c>
      <c r="K5" t="s">
        <v>179</v>
      </c>
      <c r="L5">
        <v>7127</v>
      </c>
      <c r="M5">
        <v>190</v>
      </c>
      <c r="N5">
        <v>309</v>
      </c>
    </row>
    <row r="6" spans="1:14" ht="15">
      <c r="A6">
        <v>5</v>
      </c>
      <c r="B6" s="8" t="s">
        <v>102</v>
      </c>
      <c r="C6" s="8" t="s">
        <v>1</v>
      </c>
      <c r="D6" s="9" t="s">
        <v>79</v>
      </c>
      <c r="E6" s="48" t="s">
        <v>21</v>
      </c>
      <c r="F6">
        <v>9253</v>
      </c>
      <c r="G6">
        <v>8</v>
      </c>
      <c r="H6">
        <v>407</v>
      </c>
      <c r="I6">
        <v>13692</v>
      </c>
      <c r="J6">
        <f t="shared" si="0"/>
        <v>189</v>
      </c>
      <c r="K6" t="s">
        <v>180</v>
      </c>
      <c r="L6">
        <v>6446</v>
      </c>
      <c r="M6">
        <v>60</v>
      </c>
      <c r="N6">
        <v>147</v>
      </c>
    </row>
    <row r="7" spans="1:14" ht="15">
      <c r="A7">
        <v>6</v>
      </c>
      <c r="B7" s="8" t="s">
        <v>121</v>
      </c>
      <c r="C7" s="8" t="s">
        <v>1</v>
      </c>
      <c r="D7" s="9" t="s">
        <v>79</v>
      </c>
      <c r="E7" s="48" t="s">
        <v>36</v>
      </c>
      <c r="F7">
        <v>8499</v>
      </c>
      <c r="G7">
        <v>20</v>
      </c>
      <c r="H7">
        <v>168</v>
      </c>
      <c r="I7">
        <v>9672</v>
      </c>
      <c r="J7">
        <f t="shared" si="0"/>
        <v>302</v>
      </c>
      <c r="K7" t="s">
        <v>181</v>
      </c>
      <c r="L7">
        <v>31956</v>
      </c>
      <c r="M7">
        <v>1049</v>
      </c>
      <c r="N7">
        <v>896</v>
      </c>
    </row>
    <row r="8" spans="1:14" ht="15">
      <c r="A8">
        <v>7</v>
      </c>
      <c r="B8" s="8" t="s">
        <v>132</v>
      </c>
      <c r="C8" s="8" t="s">
        <v>1</v>
      </c>
      <c r="D8" s="9" t="s">
        <v>79</v>
      </c>
      <c r="E8" s="48" t="s">
        <v>48</v>
      </c>
      <c r="F8">
        <v>3025</v>
      </c>
      <c r="G8">
        <v>2</v>
      </c>
      <c r="H8">
        <v>161</v>
      </c>
      <c r="I8">
        <v>4795</v>
      </c>
      <c r="J8">
        <f t="shared" si="0"/>
        <v>397</v>
      </c>
      <c r="K8" t="s">
        <v>182</v>
      </c>
      <c r="L8">
        <v>5143</v>
      </c>
      <c r="M8">
        <v>208</v>
      </c>
      <c r="N8">
        <v>195</v>
      </c>
    </row>
    <row r="9" spans="1:14" ht="15">
      <c r="A9">
        <v>8</v>
      </c>
      <c r="B9" s="8" t="s">
        <v>156</v>
      </c>
      <c r="C9" s="8" t="s">
        <v>1</v>
      </c>
      <c r="D9" s="9" t="s">
        <v>79</v>
      </c>
      <c r="E9" s="48" t="s">
        <v>69</v>
      </c>
      <c r="F9">
        <v>8585</v>
      </c>
      <c r="G9">
        <v>28</v>
      </c>
      <c r="H9">
        <v>290</v>
      </c>
      <c r="I9">
        <v>9758</v>
      </c>
      <c r="J9">
        <f t="shared" si="0"/>
        <v>678</v>
      </c>
      <c r="K9" t="s">
        <v>183</v>
      </c>
      <c r="L9">
        <v>18356</v>
      </c>
      <c r="M9">
        <v>185</v>
      </c>
      <c r="N9">
        <v>797</v>
      </c>
    </row>
    <row r="10" spans="1:14" ht="15.75" thickBot="1">
      <c r="A10">
        <v>9</v>
      </c>
      <c r="B10" s="13" t="s">
        <v>159</v>
      </c>
      <c r="C10" s="13" t="s">
        <v>1</v>
      </c>
      <c r="D10" s="14" t="s">
        <v>79</v>
      </c>
      <c r="E10" s="49" t="s">
        <v>72</v>
      </c>
      <c r="F10">
        <v>8444</v>
      </c>
      <c r="G10">
        <v>22</v>
      </c>
      <c r="H10">
        <v>240</v>
      </c>
      <c r="I10">
        <v>10883</v>
      </c>
      <c r="J10">
        <f t="shared" si="0"/>
        <v>682</v>
      </c>
      <c r="K10" t="s">
        <v>184</v>
      </c>
      <c r="L10">
        <v>7577</v>
      </c>
      <c r="M10">
        <v>230</v>
      </c>
      <c r="N10">
        <v>256</v>
      </c>
    </row>
    <row r="11" spans="1:14" ht="15">
      <c r="A11">
        <v>10</v>
      </c>
      <c r="B11" s="40" t="s">
        <v>99</v>
      </c>
      <c r="C11" s="40" t="s">
        <v>100</v>
      </c>
      <c r="D11" s="41" t="s">
        <v>101</v>
      </c>
      <c r="E11" s="47" t="s">
        <v>20</v>
      </c>
      <c r="F11">
        <v>7016</v>
      </c>
      <c r="G11">
        <v>90</v>
      </c>
      <c r="H11">
        <v>280</v>
      </c>
      <c r="I11">
        <v>14807</v>
      </c>
      <c r="J11">
        <f t="shared" si="0"/>
        <v>26</v>
      </c>
      <c r="K11" t="s">
        <v>185</v>
      </c>
      <c r="L11">
        <v>8667</v>
      </c>
      <c r="M11">
        <v>179</v>
      </c>
      <c r="N11">
        <v>288</v>
      </c>
    </row>
    <row r="12" spans="1:14" ht="15">
      <c r="A12">
        <v>11</v>
      </c>
      <c r="B12" s="8" t="s">
        <v>108</v>
      </c>
      <c r="C12" s="8" t="s">
        <v>100</v>
      </c>
      <c r="D12" s="9" t="s">
        <v>101</v>
      </c>
      <c r="E12" s="48" t="s">
        <v>25</v>
      </c>
      <c r="F12">
        <v>7519</v>
      </c>
      <c r="G12">
        <v>84</v>
      </c>
      <c r="H12">
        <v>221</v>
      </c>
      <c r="I12">
        <v>10323</v>
      </c>
      <c r="J12">
        <f t="shared" si="0"/>
        <v>46</v>
      </c>
      <c r="K12" t="s">
        <v>186</v>
      </c>
      <c r="L12">
        <v>6209</v>
      </c>
      <c r="M12">
        <v>52</v>
      </c>
      <c r="N12">
        <v>169</v>
      </c>
    </row>
    <row r="13" spans="1:14" ht="15">
      <c r="A13">
        <v>12</v>
      </c>
      <c r="B13" s="8" t="s">
        <v>125</v>
      </c>
      <c r="C13" s="8" t="s">
        <v>100</v>
      </c>
      <c r="D13" s="9" t="s">
        <v>101</v>
      </c>
      <c r="E13" s="48" t="s">
        <v>41</v>
      </c>
      <c r="F13">
        <v>8494</v>
      </c>
      <c r="G13">
        <v>248</v>
      </c>
      <c r="H13">
        <v>164</v>
      </c>
      <c r="I13">
        <v>13666</v>
      </c>
      <c r="J13">
        <f t="shared" si="0"/>
        <v>190</v>
      </c>
      <c r="K13" t="s">
        <v>187</v>
      </c>
      <c r="L13">
        <v>14097</v>
      </c>
      <c r="M13">
        <v>116</v>
      </c>
      <c r="N13">
        <v>232</v>
      </c>
    </row>
    <row r="14" spans="1:14" ht="15">
      <c r="A14">
        <v>13</v>
      </c>
      <c r="B14" s="8" t="s">
        <v>138</v>
      </c>
      <c r="C14" s="8" t="s">
        <v>100</v>
      </c>
      <c r="D14" s="9" t="s">
        <v>101</v>
      </c>
      <c r="E14" s="48" t="s">
        <v>52</v>
      </c>
      <c r="F14">
        <v>11693</v>
      </c>
      <c r="G14">
        <v>109</v>
      </c>
      <c r="H14">
        <v>298</v>
      </c>
      <c r="I14">
        <v>16515</v>
      </c>
      <c r="J14">
        <f t="shared" si="0"/>
        <v>316</v>
      </c>
      <c r="K14" t="s">
        <v>188</v>
      </c>
      <c r="L14">
        <v>8934</v>
      </c>
      <c r="M14">
        <v>82</v>
      </c>
      <c r="N14">
        <v>199</v>
      </c>
    </row>
    <row r="15" spans="1:14" ht="15.75" thickBot="1">
      <c r="A15">
        <v>14</v>
      </c>
      <c r="B15" s="89" t="s">
        <v>155</v>
      </c>
      <c r="C15" s="89" t="s">
        <v>100</v>
      </c>
      <c r="D15" s="90" t="s">
        <v>101</v>
      </c>
      <c r="E15" s="91" t="s">
        <v>68</v>
      </c>
      <c r="F15">
        <v>14703</v>
      </c>
      <c r="G15">
        <v>353</v>
      </c>
      <c r="H15">
        <v>302</v>
      </c>
      <c r="I15">
        <v>20177</v>
      </c>
      <c r="J15">
        <f t="shared" si="0"/>
        <v>559</v>
      </c>
      <c r="K15" t="s">
        <v>189</v>
      </c>
      <c r="L15">
        <v>31199</v>
      </c>
      <c r="M15">
        <v>610</v>
      </c>
      <c r="N15">
        <v>623</v>
      </c>
    </row>
    <row r="16" spans="1:14" ht="15">
      <c r="A16">
        <v>15</v>
      </c>
      <c r="B16" s="3" t="s">
        <v>82</v>
      </c>
      <c r="C16" s="3" t="s">
        <v>83</v>
      </c>
      <c r="D16" s="4" t="s">
        <v>84</v>
      </c>
      <c r="E16" s="80" t="s">
        <v>5</v>
      </c>
      <c r="F16">
        <v>7214</v>
      </c>
      <c r="G16">
        <v>4</v>
      </c>
      <c r="H16">
        <v>200</v>
      </c>
      <c r="I16">
        <v>6163</v>
      </c>
      <c r="J16">
        <f t="shared" si="0"/>
        <v>-211</v>
      </c>
      <c r="K16" t="s">
        <v>190</v>
      </c>
      <c r="L16">
        <v>7016</v>
      </c>
      <c r="M16">
        <v>90</v>
      </c>
      <c r="N16">
        <v>280</v>
      </c>
    </row>
    <row r="17" spans="1:14" ht="15">
      <c r="A17">
        <v>16</v>
      </c>
      <c r="B17" s="8" t="s">
        <v>95</v>
      </c>
      <c r="C17" s="8" t="s">
        <v>83</v>
      </c>
      <c r="D17" s="9" t="s">
        <v>84</v>
      </c>
      <c r="E17" s="48" t="s">
        <v>16</v>
      </c>
      <c r="F17">
        <v>6209</v>
      </c>
      <c r="G17">
        <v>52</v>
      </c>
      <c r="H17">
        <v>169</v>
      </c>
      <c r="I17">
        <v>6925</v>
      </c>
      <c r="J17">
        <f t="shared" si="0"/>
        <v>-30</v>
      </c>
      <c r="K17" t="s">
        <v>191</v>
      </c>
      <c r="L17">
        <v>9253</v>
      </c>
      <c r="M17">
        <v>8</v>
      </c>
      <c r="N17">
        <v>407</v>
      </c>
    </row>
    <row r="18" spans="1:14" ht="15">
      <c r="A18">
        <v>17</v>
      </c>
      <c r="B18" s="8" t="s">
        <v>96</v>
      </c>
      <c r="C18" s="8" t="s">
        <v>83</v>
      </c>
      <c r="D18" s="9" t="s">
        <v>84</v>
      </c>
      <c r="E18" s="48" t="s">
        <v>17</v>
      </c>
      <c r="F18">
        <v>14097</v>
      </c>
      <c r="G18">
        <v>116</v>
      </c>
      <c r="H18">
        <v>232</v>
      </c>
      <c r="I18">
        <v>13970</v>
      </c>
      <c r="J18">
        <f t="shared" si="0"/>
        <v>-35</v>
      </c>
      <c r="K18" t="s">
        <v>192</v>
      </c>
      <c r="L18">
        <v>19662</v>
      </c>
      <c r="M18">
        <v>716</v>
      </c>
      <c r="N18">
        <v>480</v>
      </c>
    </row>
    <row r="19" spans="1:14" ht="15">
      <c r="A19">
        <v>18</v>
      </c>
      <c r="B19" s="8" t="s">
        <v>97</v>
      </c>
      <c r="C19" s="8" t="s">
        <v>83</v>
      </c>
      <c r="D19" s="9" t="s">
        <v>84</v>
      </c>
      <c r="E19" s="48" t="s">
        <v>18</v>
      </c>
      <c r="F19">
        <v>8934</v>
      </c>
      <c r="G19">
        <v>82</v>
      </c>
      <c r="H19">
        <v>199</v>
      </c>
      <c r="I19">
        <v>8546</v>
      </c>
      <c r="J19">
        <f t="shared" si="0"/>
        <v>-30</v>
      </c>
      <c r="K19" t="s">
        <v>193</v>
      </c>
      <c r="L19">
        <v>5654</v>
      </c>
      <c r="M19">
        <v>4</v>
      </c>
      <c r="N19">
        <v>107</v>
      </c>
    </row>
    <row r="20" spans="1:14" ht="15">
      <c r="A20">
        <v>19</v>
      </c>
      <c r="B20" s="8" t="s">
        <v>98</v>
      </c>
      <c r="C20" s="8" t="s">
        <v>83</v>
      </c>
      <c r="D20" s="9" t="s">
        <v>84</v>
      </c>
      <c r="E20" s="48" t="s">
        <v>19</v>
      </c>
      <c r="F20">
        <v>31199</v>
      </c>
      <c r="G20">
        <v>610</v>
      </c>
      <c r="H20">
        <v>623</v>
      </c>
      <c r="I20">
        <v>36926</v>
      </c>
      <c r="J20">
        <f t="shared" si="0"/>
        <v>-29</v>
      </c>
      <c r="K20" t="s">
        <v>194</v>
      </c>
      <c r="L20">
        <v>7519</v>
      </c>
      <c r="M20">
        <v>84</v>
      </c>
      <c r="N20">
        <v>221</v>
      </c>
    </row>
    <row r="21" spans="1:14" ht="15">
      <c r="A21">
        <v>20</v>
      </c>
      <c r="B21" s="8" t="s">
        <v>111</v>
      </c>
      <c r="C21" s="8" t="s">
        <v>83</v>
      </c>
      <c r="D21" s="9" t="s">
        <v>84</v>
      </c>
      <c r="E21" s="48" t="s">
        <v>28</v>
      </c>
      <c r="F21">
        <v>5792</v>
      </c>
      <c r="G21">
        <v>39</v>
      </c>
      <c r="H21">
        <v>163</v>
      </c>
      <c r="I21">
        <v>6546</v>
      </c>
      <c r="J21">
        <f t="shared" si="0"/>
        <v>29</v>
      </c>
      <c r="K21" t="s">
        <v>195</v>
      </c>
      <c r="L21">
        <v>13097</v>
      </c>
      <c r="M21">
        <v>258</v>
      </c>
      <c r="N21">
        <v>343</v>
      </c>
    </row>
    <row r="22" spans="1:14" ht="15">
      <c r="A22">
        <v>21</v>
      </c>
      <c r="B22" s="8" t="s">
        <v>112</v>
      </c>
      <c r="C22" s="8" t="s">
        <v>83</v>
      </c>
      <c r="D22" s="9" t="s">
        <v>84</v>
      </c>
      <c r="E22" s="48" t="s">
        <v>29</v>
      </c>
      <c r="F22">
        <v>16569</v>
      </c>
      <c r="G22">
        <v>304</v>
      </c>
      <c r="H22">
        <v>345</v>
      </c>
      <c r="I22">
        <v>15783</v>
      </c>
      <c r="J22">
        <f t="shared" si="0"/>
        <v>57</v>
      </c>
      <c r="K22" t="s">
        <v>196</v>
      </c>
      <c r="L22">
        <v>12054</v>
      </c>
      <c r="M22">
        <v>399</v>
      </c>
      <c r="N22">
        <v>407</v>
      </c>
    </row>
    <row r="23" spans="1:14" ht="15">
      <c r="A23">
        <v>22</v>
      </c>
      <c r="B23" s="8" t="s">
        <v>116</v>
      </c>
      <c r="C23" s="8" t="s">
        <v>83</v>
      </c>
      <c r="D23" s="9" t="s">
        <v>84</v>
      </c>
      <c r="E23" s="48" t="s">
        <v>31</v>
      </c>
      <c r="F23">
        <v>5330</v>
      </c>
      <c r="G23">
        <v>22</v>
      </c>
      <c r="H23">
        <v>74</v>
      </c>
      <c r="I23">
        <v>5761</v>
      </c>
      <c r="J23">
        <f t="shared" si="0"/>
        <v>36</v>
      </c>
      <c r="K23" t="s">
        <v>197</v>
      </c>
      <c r="L23">
        <v>5792</v>
      </c>
      <c r="M23">
        <v>39</v>
      </c>
      <c r="N23">
        <v>163</v>
      </c>
    </row>
    <row r="24" spans="1:14" ht="15">
      <c r="A24">
        <v>23</v>
      </c>
      <c r="B24" s="8" t="s">
        <v>117</v>
      </c>
      <c r="C24" s="8" t="s">
        <v>83</v>
      </c>
      <c r="D24" s="9" t="s">
        <v>84</v>
      </c>
      <c r="E24" s="48" t="s">
        <v>32</v>
      </c>
      <c r="F24">
        <v>6808</v>
      </c>
      <c r="G24">
        <v>71</v>
      </c>
      <c r="H24">
        <v>100</v>
      </c>
      <c r="I24">
        <v>8613</v>
      </c>
      <c r="J24">
        <f t="shared" si="0"/>
        <v>35</v>
      </c>
      <c r="K24" t="s">
        <v>198</v>
      </c>
      <c r="L24">
        <v>16569</v>
      </c>
      <c r="M24">
        <v>304</v>
      </c>
      <c r="N24">
        <v>345</v>
      </c>
    </row>
    <row r="25" spans="1:14" ht="15">
      <c r="A25">
        <v>24</v>
      </c>
      <c r="B25" s="8" t="s">
        <v>119</v>
      </c>
      <c r="C25" s="8" t="s">
        <v>83</v>
      </c>
      <c r="D25" s="9" t="s">
        <v>84</v>
      </c>
      <c r="E25" s="48" t="s">
        <v>34</v>
      </c>
      <c r="F25">
        <v>90160</v>
      </c>
      <c r="G25">
        <v>2742</v>
      </c>
      <c r="H25">
        <v>29388</v>
      </c>
      <c r="I25">
        <v>135542</v>
      </c>
      <c r="J25">
        <f t="shared" si="0"/>
        <v>36</v>
      </c>
      <c r="K25" t="s">
        <v>199</v>
      </c>
      <c r="L25">
        <v>11052</v>
      </c>
      <c r="M25">
        <v>204</v>
      </c>
      <c r="N25">
        <v>128</v>
      </c>
    </row>
    <row r="26" spans="1:14" ht="15">
      <c r="A26">
        <v>25</v>
      </c>
      <c r="B26" s="8" t="s">
        <v>139</v>
      </c>
      <c r="C26" s="8" t="s">
        <v>83</v>
      </c>
      <c r="D26" s="9" t="s">
        <v>84</v>
      </c>
      <c r="E26" s="48" t="s">
        <v>53</v>
      </c>
      <c r="F26">
        <v>11644</v>
      </c>
      <c r="G26">
        <v>46</v>
      </c>
      <c r="H26">
        <v>191</v>
      </c>
      <c r="I26">
        <v>12237</v>
      </c>
      <c r="J26">
        <f t="shared" si="0"/>
        <v>237</v>
      </c>
      <c r="K26" t="s">
        <v>200</v>
      </c>
      <c r="L26">
        <v>5330</v>
      </c>
      <c r="M26">
        <v>22</v>
      </c>
      <c r="N26">
        <v>74</v>
      </c>
    </row>
    <row r="27" spans="1:14" ht="15">
      <c r="A27">
        <v>26</v>
      </c>
      <c r="B27" s="8" t="s">
        <v>142</v>
      </c>
      <c r="C27" s="8" t="s">
        <v>83</v>
      </c>
      <c r="D27" s="9" t="s">
        <v>84</v>
      </c>
      <c r="E27" s="48" t="s">
        <v>55</v>
      </c>
      <c r="F27">
        <v>7581</v>
      </c>
      <c r="G27">
        <v>135</v>
      </c>
      <c r="H27">
        <v>196</v>
      </c>
      <c r="I27">
        <v>8449</v>
      </c>
      <c r="J27">
        <f t="shared" si="0"/>
        <v>221</v>
      </c>
      <c r="K27" t="s">
        <v>201</v>
      </c>
      <c r="L27">
        <v>6808</v>
      </c>
      <c r="M27">
        <v>71</v>
      </c>
      <c r="N27">
        <v>100</v>
      </c>
    </row>
    <row r="28" spans="1:14" ht="15.75" thickBot="1">
      <c r="A28">
        <v>27</v>
      </c>
      <c r="B28" s="13" t="s">
        <v>143</v>
      </c>
      <c r="C28" s="13" t="s">
        <v>83</v>
      </c>
      <c r="D28" s="14" t="s">
        <v>84</v>
      </c>
      <c r="E28" s="49" t="s">
        <v>56</v>
      </c>
      <c r="F28">
        <v>16163</v>
      </c>
      <c r="G28">
        <v>49</v>
      </c>
      <c r="H28">
        <v>239</v>
      </c>
      <c r="I28">
        <v>19308</v>
      </c>
      <c r="J28">
        <f t="shared" si="0"/>
        <v>231</v>
      </c>
      <c r="K28" t="s">
        <v>202</v>
      </c>
      <c r="L28">
        <v>5590</v>
      </c>
      <c r="M28">
        <v>19</v>
      </c>
      <c r="N28">
        <v>140</v>
      </c>
    </row>
    <row r="29" spans="1:14" ht="15">
      <c r="A29">
        <v>28</v>
      </c>
      <c r="B29" s="40" t="s">
        <v>105</v>
      </c>
      <c r="C29" s="40" t="s">
        <v>106</v>
      </c>
      <c r="D29" s="41" t="s">
        <v>107</v>
      </c>
      <c r="E29" s="47" t="s">
        <v>24</v>
      </c>
      <c r="F29">
        <v>5654</v>
      </c>
      <c r="G29">
        <v>4</v>
      </c>
      <c r="H29">
        <v>107</v>
      </c>
      <c r="I29">
        <v>6539</v>
      </c>
      <c r="J29">
        <f t="shared" si="0"/>
        <v>-102</v>
      </c>
      <c r="K29" t="s">
        <v>203</v>
      </c>
      <c r="L29">
        <v>90160</v>
      </c>
      <c r="M29">
        <v>2742</v>
      </c>
      <c r="N29">
        <v>29388</v>
      </c>
    </row>
    <row r="30" spans="1:14" ht="15">
      <c r="A30">
        <v>29</v>
      </c>
      <c r="B30" s="8" t="s">
        <v>110</v>
      </c>
      <c r="C30" s="8" t="s">
        <v>106</v>
      </c>
      <c r="D30" s="9" t="s">
        <v>107</v>
      </c>
      <c r="E30" s="48" t="s">
        <v>27</v>
      </c>
      <c r="F30">
        <v>12054</v>
      </c>
      <c r="G30">
        <v>399</v>
      </c>
      <c r="H30">
        <v>407</v>
      </c>
      <c r="I30">
        <v>12448</v>
      </c>
      <c r="J30">
        <f t="shared" si="0"/>
        <v>-118</v>
      </c>
      <c r="K30" t="s">
        <v>204</v>
      </c>
      <c r="L30">
        <v>14049</v>
      </c>
      <c r="M30">
        <v>481</v>
      </c>
      <c r="N30">
        <v>890</v>
      </c>
    </row>
    <row r="31" spans="1:14" ht="15">
      <c r="A31">
        <v>30</v>
      </c>
      <c r="B31" s="8" t="s">
        <v>122</v>
      </c>
      <c r="C31" s="8" t="s">
        <v>106</v>
      </c>
      <c r="D31" s="9" t="s">
        <v>107</v>
      </c>
      <c r="E31" s="48" t="s">
        <v>38</v>
      </c>
      <c r="F31">
        <v>3630</v>
      </c>
      <c r="G31">
        <v>83</v>
      </c>
      <c r="H31">
        <v>125</v>
      </c>
      <c r="I31">
        <v>5894</v>
      </c>
      <c r="J31">
        <f t="shared" si="0"/>
        <v>4</v>
      </c>
      <c r="K31" t="s">
        <v>205</v>
      </c>
      <c r="L31">
        <v>8499</v>
      </c>
      <c r="M31">
        <v>20</v>
      </c>
      <c r="N31">
        <v>168</v>
      </c>
    </row>
    <row r="32" spans="1:14" ht="15.75" thickBot="1">
      <c r="A32">
        <v>31</v>
      </c>
      <c r="B32" s="89" t="s">
        <v>127</v>
      </c>
      <c r="C32" s="89" t="s">
        <v>106</v>
      </c>
      <c r="D32" s="90" t="s">
        <v>107</v>
      </c>
      <c r="E32" s="91" t="s">
        <v>43</v>
      </c>
      <c r="F32">
        <v>8773</v>
      </c>
      <c r="G32">
        <v>197</v>
      </c>
      <c r="H32">
        <v>243</v>
      </c>
      <c r="I32">
        <v>19078</v>
      </c>
      <c r="J32">
        <f t="shared" si="0"/>
        <v>33</v>
      </c>
      <c r="K32" t="s">
        <v>206</v>
      </c>
      <c r="L32">
        <v>3630</v>
      </c>
      <c r="M32">
        <v>83</v>
      </c>
      <c r="N32">
        <v>125</v>
      </c>
    </row>
    <row r="33" spans="1:14" ht="15">
      <c r="A33">
        <v>32</v>
      </c>
      <c r="B33" s="3" t="s">
        <v>87</v>
      </c>
      <c r="C33" s="3" t="s">
        <v>3</v>
      </c>
      <c r="D33" s="4" t="s">
        <v>88</v>
      </c>
      <c r="E33" s="80" t="s">
        <v>8</v>
      </c>
      <c r="F33">
        <v>6446</v>
      </c>
      <c r="G33">
        <v>60</v>
      </c>
      <c r="H33">
        <v>147</v>
      </c>
      <c r="I33">
        <v>7542</v>
      </c>
      <c r="J33">
        <f t="shared" si="0"/>
        <v>-339</v>
      </c>
      <c r="K33" t="s">
        <v>207</v>
      </c>
      <c r="L33">
        <v>5311</v>
      </c>
      <c r="M33">
        <v>275</v>
      </c>
      <c r="N33">
        <v>155</v>
      </c>
    </row>
    <row r="34" spans="1:14" ht="15">
      <c r="A34">
        <v>33</v>
      </c>
      <c r="B34" s="8" t="s">
        <v>92</v>
      </c>
      <c r="C34" s="8" t="s">
        <v>3</v>
      </c>
      <c r="D34" s="9" t="s">
        <v>88</v>
      </c>
      <c r="E34" s="48" t="s">
        <v>13</v>
      </c>
      <c r="F34">
        <v>18356</v>
      </c>
      <c r="G34">
        <v>185</v>
      </c>
      <c r="H34">
        <v>797</v>
      </c>
      <c r="I34">
        <v>24767</v>
      </c>
      <c r="J34">
        <f t="shared" si="0"/>
        <v>-289</v>
      </c>
      <c r="K34" t="s">
        <v>208</v>
      </c>
      <c r="L34">
        <v>25336</v>
      </c>
      <c r="M34">
        <v>760</v>
      </c>
      <c r="N34">
        <v>4104</v>
      </c>
    </row>
    <row r="35" spans="1:14" ht="15">
      <c r="A35">
        <v>34</v>
      </c>
      <c r="B35" s="8" t="s">
        <v>124</v>
      </c>
      <c r="C35" s="8" t="s">
        <v>3</v>
      </c>
      <c r="D35" s="9" t="s">
        <v>88</v>
      </c>
      <c r="E35" s="48" t="s">
        <v>40</v>
      </c>
      <c r="F35">
        <v>25336</v>
      </c>
      <c r="G35">
        <v>760</v>
      </c>
      <c r="H35">
        <v>4104</v>
      </c>
      <c r="I35">
        <v>26265</v>
      </c>
      <c r="J35">
        <f t="shared" si="0"/>
        <v>-6</v>
      </c>
      <c r="K35" t="s">
        <v>209</v>
      </c>
      <c r="L35">
        <v>8494</v>
      </c>
      <c r="M35">
        <v>248</v>
      </c>
      <c r="N35">
        <v>164</v>
      </c>
    </row>
    <row r="36" spans="1:14" ht="15">
      <c r="A36">
        <v>35</v>
      </c>
      <c r="B36" s="8" t="s">
        <v>149</v>
      </c>
      <c r="C36" s="8" t="s">
        <v>3</v>
      </c>
      <c r="D36" s="9" t="s">
        <v>88</v>
      </c>
      <c r="E36" s="48" t="s">
        <v>62</v>
      </c>
      <c r="F36">
        <v>15273</v>
      </c>
      <c r="G36">
        <v>182</v>
      </c>
      <c r="H36">
        <v>305</v>
      </c>
      <c r="I36">
        <v>19702</v>
      </c>
      <c r="J36">
        <f t="shared" si="0"/>
        <v>276</v>
      </c>
      <c r="K36" t="s">
        <v>210</v>
      </c>
      <c r="L36">
        <v>8933</v>
      </c>
      <c r="M36">
        <v>189</v>
      </c>
      <c r="N36">
        <v>241</v>
      </c>
    </row>
    <row r="37" spans="1:14" ht="15.75" thickBot="1">
      <c r="A37">
        <v>36</v>
      </c>
      <c r="B37" s="13" t="s">
        <v>151</v>
      </c>
      <c r="C37" s="13" t="s">
        <v>3</v>
      </c>
      <c r="D37" s="14" t="s">
        <v>88</v>
      </c>
      <c r="E37" s="49" t="s">
        <v>64</v>
      </c>
      <c r="F37">
        <v>5938</v>
      </c>
      <c r="G37">
        <v>69</v>
      </c>
      <c r="H37">
        <v>106</v>
      </c>
      <c r="I37">
        <v>7492</v>
      </c>
      <c r="J37">
        <f t="shared" si="0"/>
        <v>276</v>
      </c>
      <c r="K37" t="s">
        <v>211</v>
      </c>
      <c r="L37">
        <v>8773</v>
      </c>
      <c r="M37">
        <v>197</v>
      </c>
      <c r="N37">
        <v>243</v>
      </c>
    </row>
    <row r="38" spans="1:14" ht="15">
      <c r="A38">
        <v>37</v>
      </c>
      <c r="B38" s="40" t="s">
        <v>85</v>
      </c>
      <c r="C38" s="40" t="s">
        <v>6</v>
      </c>
      <c r="D38" s="41" t="s">
        <v>86</v>
      </c>
      <c r="E38" s="47" t="s">
        <v>7</v>
      </c>
      <c r="F38">
        <v>7127</v>
      </c>
      <c r="G38">
        <v>190</v>
      </c>
      <c r="H38">
        <v>309</v>
      </c>
      <c r="I38">
        <v>7249</v>
      </c>
      <c r="J38">
        <f t="shared" si="0"/>
        <v>-391</v>
      </c>
      <c r="K38" t="s">
        <v>212</v>
      </c>
      <c r="L38">
        <v>8988</v>
      </c>
      <c r="M38">
        <v>103</v>
      </c>
      <c r="N38">
        <v>197</v>
      </c>
    </row>
    <row r="39" spans="1:14" ht="15">
      <c r="A39">
        <v>38</v>
      </c>
      <c r="B39" s="8" t="s">
        <v>94</v>
      </c>
      <c r="C39" s="8" t="s">
        <v>6</v>
      </c>
      <c r="D39" s="9" t="s">
        <v>86</v>
      </c>
      <c r="E39" s="48" t="s">
        <v>15</v>
      </c>
      <c r="F39">
        <v>8667</v>
      </c>
      <c r="G39">
        <v>179</v>
      </c>
      <c r="H39">
        <v>288</v>
      </c>
      <c r="I39">
        <v>9485</v>
      </c>
      <c r="J39">
        <f t="shared" si="0"/>
        <v>-228</v>
      </c>
      <c r="K39" t="s">
        <v>213</v>
      </c>
      <c r="L39">
        <v>7034</v>
      </c>
      <c r="M39">
        <v>117</v>
      </c>
      <c r="N39">
        <v>110</v>
      </c>
    </row>
    <row r="40" spans="1:14" ht="15">
      <c r="A40">
        <v>39</v>
      </c>
      <c r="B40" s="8" t="s">
        <v>126</v>
      </c>
      <c r="C40" s="8" t="s">
        <v>6</v>
      </c>
      <c r="D40" s="9" t="s">
        <v>86</v>
      </c>
      <c r="E40" s="48" t="s">
        <v>42</v>
      </c>
      <c r="F40">
        <v>8933</v>
      </c>
      <c r="G40">
        <v>189</v>
      </c>
      <c r="H40">
        <v>241</v>
      </c>
      <c r="I40">
        <v>10225</v>
      </c>
      <c r="J40">
        <f t="shared" si="0"/>
        <v>-62</v>
      </c>
      <c r="K40" t="s">
        <v>214</v>
      </c>
      <c r="L40">
        <v>8709</v>
      </c>
      <c r="M40">
        <v>390</v>
      </c>
      <c r="N40">
        <v>221</v>
      </c>
    </row>
    <row r="41" spans="1:14" ht="15.75" thickBot="1">
      <c r="A41">
        <v>40</v>
      </c>
      <c r="B41" s="89" t="s">
        <v>147</v>
      </c>
      <c r="C41" s="89" t="s">
        <v>6</v>
      </c>
      <c r="D41" s="90" t="s">
        <v>86</v>
      </c>
      <c r="E41" s="91" t="s">
        <v>60</v>
      </c>
      <c r="F41">
        <v>16464</v>
      </c>
      <c r="G41">
        <v>472</v>
      </c>
      <c r="H41">
        <v>989</v>
      </c>
      <c r="I41">
        <v>25656</v>
      </c>
      <c r="J41">
        <f t="shared" si="0"/>
        <v>203</v>
      </c>
      <c r="K41" t="s">
        <v>215</v>
      </c>
      <c r="L41">
        <v>3025</v>
      </c>
      <c r="M41">
        <v>2</v>
      </c>
      <c r="N41">
        <v>161</v>
      </c>
    </row>
    <row r="42" spans="1:14" ht="15">
      <c r="A42">
        <v>41</v>
      </c>
      <c r="B42" s="3" t="s">
        <v>135</v>
      </c>
      <c r="C42" s="3" t="s">
        <v>136</v>
      </c>
      <c r="D42" s="4" t="s">
        <v>137</v>
      </c>
      <c r="E42" s="80" t="s">
        <v>51</v>
      </c>
      <c r="F42">
        <v>5800</v>
      </c>
      <c r="G42">
        <v>195</v>
      </c>
      <c r="H42">
        <v>75</v>
      </c>
      <c r="I42">
        <v>14585</v>
      </c>
      <c r="J42">
        <f t="shared" si="0"/>
        <v>30</v>
      </c>
      <c r="K42" t="s">
        <v>216</v>
      </c>
      <c r="L42">
        <v>18312</v>
      </c>
      <c r="M42">
        <v>585</v>
      </c>
      <c r="N42">
        <v>409</v>
      </c>
    </row>
    <row r="43" spans="1:14" ht="15.75" thickBot="1">
      <c r="A43">
        <v>42</v>
      </c>
      <c r="B43" s="13" t="s">
        <v>157</v>
      </c>
      <c r="C43" s="13" t="s">
        <v>136</v>
      </c>
      <c r="D43" s="14" t="s">
        <v>137</v>
      </c>
      <c r="E43" s="49" t="s">
        <v>70</v>
      </c>
      <c r="F43">
        <v>144129</v>
      </c>
      <c r="G43">
        <v>5838</v>
      </c>
      <c r="H43">
        <v>28935</v>
      </c>
      <c r="I43">
        <v>195419</v>
      </c>
      <c r="J43">
        <f t="shared" si="0"/>
        <v>329</v>
      </c>
      <c r="K43" t="s">
        <v>217</v>
      </c>
      <c r="L43">
        <v>5952</v>
      </c>
      <c r="M43">
        <v>28</v>
      </c>
      <c r="N43">
        <v>107</v>
      </c>
    </row>
    <row r="44" spans="1:14" ht="15">
      <c r="A44">
        <v>43</v>
      </c>
      <c r="B44" s="40" t="s">
        <v>129</v>
      </c>
      <c r="C44" s="40" t="s">
        <v>45</v>
      </c>
      <c r="D44" s="41" t="s">
        <v>130</v>
      </c>
      <c r="E44" s="47" t="s">
        <v>46</v>
      </c>
      <c r="F44">
        <v>7034</v>
      </c>
      <c r="G44">
        <v>117</v>
      </c>
      <c r="H44">
        <v>110</v>
      </c>
      <c r="I44">
        <v>7897</v>
      </c>
      <c r="J44">
        <f t="shared" si="0"/>
        <v>-85</v>
      </c>
      <c r="K44" t="s">
        <v>218</v>
      </c>
      <c r="L44">
        <v>5800</v>
      </c>
      <c r="M44">
        <v>195</v>
      </c>
      <c r="N44">
        <v>75</v>
      </c>
    </row>
    <row r="45" spans="1:14" ht="15.75" thickBot="1">
      <c r="A45">
        <v>44</v>
      </c>
      <c r="B45" s="89" t="s">
        <v>144</v>
      </c>
      <c r="C45" s="89" t="s">
        <v>45</v>
      </c>
      <c r="D45" s="90" t="s">
        <v>130</v>
      </c>
      <c r="E45" s="91" t="s">
        <v>57</v>
      </c>
      <c r="F45">
        <v>16924</v>
      </c>
      <c r="G45">
        <v>482</v>
      </c>
      <c r="H45">
        <v>859</v>
      </c>
      <c r="I45">
        <v>18255</v>
      </c>
      <c r="J45">
        <f t="shared" si="0"/>
        <v>72</v>
      </c>
      <c r="K45" t="s">
        <v>219</v>
      </c>
      <c r="L45">
        <v>11693</v>
      </c>
      <c r="M45">
        <v>109</v>
      </c>
      <c r="N45">
        <v>298</v>
      </c>
    </row>
    <row r="46" spans="1:14" ht="15">
      <c r="A46">
        <v>45</v>
      </c>
      <c r="B46" s="3" t="s">
        <v>80</v>
      </c>
      <c r="C46" s="3" t="s">
        <v>11</v>
      </c>
      <c r="D46" s="4" t="s">
        <v>81</v>
      </c>
      <c r="E46" s="80" t="s">
        <v>4</v>
      </c>
      <c r="F46">
        <v>7359</v>
      </c>
      <c r="G46">
        <v>220</v>
      </c>
      <c r="H46">
        <v>253</v>
      </c>
      <c r="I46">
        <v>21849</v>
      </c>
      <c r="J46">
        <f t="shared" si="0"/>
        <v>-541</v>
      </c>
      <c r="K46" t="s">
        <v>220</v>
      </c>
      <c r="L46">
        <v>11644</v>
      </c>
      <c r="M46">
        <v>46</v>
      </c>
      <c r="N46">
        <v>191</v>
      </c>
    </row>
    <row r="47" spans="1:14" ht="15">
      <c r="A47">
        <v>46</v>
      </c>
      <c r="B47" s="8" t="s">
        <v>91</v>
      </c>
      <c r="C47" s="8" t="s">
        <v>11</v>
      </c>
      <c r="D47" s="9" t="s">
        <v>81</v>
      </c>
      <c r="E47" s="48" t="s">
        <v>12</v>
      </c>
      <c r="F47">
        <v>5143</v>
      </c>
      <c r="G47">
        <v>208</v>
      </c>
      <c r="H47">
        <v>195</v>
      </c>
      <c r="I47">
        <v>7419</v>
      </c>
      <c r="J47">
        <f t="shared" si="0"/>
        <v>-482</v>
      </c>
      <c r="K47" t="s">
        <v>221</v>
      </c>
      <c r="L47">
        <v>4968</v>
      </c>
      <c r="M47">
        <v>101</v>
      </c>
      <c r="N47">
        <v>74</v>
      </c>
    </row>
    <row r="48" spans="1:14" ht="15">
      <c r="A48">
        <v>47</v>
      </c>
      <c r="B48" s="8" t="s">
        <v>93</v>
      </c>
      <c r="C48" s="8" t="s">
        <v>11</v>
      </c>
      <c r="D48" s="9" t="s">
        <v>81</v>
      </c>
      <c r="E48" s="48" t="s">
        <v>14</v>
      </c>
      <c r="F48">
        <v>7577</v>
      </c>
      <c r="G48">
        <v>230</v>
      </c>
      <c r="H48">
        <v>256</v>
      </c>
      <c r="I48">
        <v>10084</v>
      </c>
      <c r="J48">
        <f t="shared" si="0"/>
        <v>-370</v>
      </c>
      <c r="K48" t="s">
        <v>222</v>
      </c>
      <c r="L48">
        <v>7581</v>
      </c>
      <c r="M48">
        <v>135</v>
      </c>
      <c r="N48">
        <v>196</v>
      </c>
    </row>
    <row r="49" spans="1:14" ht="15">
      <c r="A49">
        <v>48</v>
      </c>
      <c r="B49" s="8" t="s">
        <v>109</v>
      </c>
      <c r="C49" s="8" t="s">
        <v>11</v>
      </c>
      <c r="D49" s="9" t="s">
        <v>81</v>
      </c>
      <c r="E49" s="48" t="s">
        <v>26</v>
      </c>
      <c r="F49">
        <v>13097</v>
      </c>
      <c r="G49">
        <v>258</v>
      </c>
      <c r="H49">
        <v>343</v>
      </c>
      <c r="I49">
        <v>12881</v>
      </c>
      <c r="J49">
        <f t="shared" si="0"/>
        <v>-327</v>
      </c>
      <c r="K49" t="s">
        <v>223</v>
      </c>
      <c r="L49">
        <v>16163</v>
      </c>
      <c r="M49">
        <v>49</v>
      </c>
      <c r="N49">
        <v>239</v>
      </c>
    </row>
    <row r="50" spans="1:14" ht="15">
      <c r="A50">
        <v>49</v>
      </c>
      <c r="B50" s="8" t="s">
        <v>120</v>
      </c>
      <c r="C50" s="8" t="s">
        <v>11</v>
      </c>
      <c r="D50" s="9" t="s">
        <v>81</v>
      </c>
      <c r="E50" s="48" t="s">
        <v>35</v>
      </c>
      <c r="F50">
        <v>14049</v>
      </c>
      <c r="G50">
        <v>481</v>
      </c>
      <c r="H50">
        <v>890</v>
      </c>
      <c r="I50">
        <v>18185</v>
      </c>
      <c r="J50">
        <f t="shared" si="0"/>
        <v>-234</v>
      </c>
      <c r="K50" t="s">
        <v>224</v>
      </c>
      <c r="L50">
        <v>16924</v>
      </c>
      <c r="M50">
        <v>482</v>
      </c>
      <c r="N50">
        <v>859</v>
      </c>
    </row>
    <row r="51" spans="1:14" ht="15">
      <c r="A51">
        <v>50</v>
      </c>
      <c r="B51" s="8" t="s">
        <v>148</v>
      </c>
      <c r="C51" s="8" t="s">
        <v>11</v>
      </c>
      <c r="D51" s="9" t="s">
        <v>81</v>
      </c>
      <c r="E51" s="48" t="s">
        <v>61</v>
      </c>
      <c r="F51">
        <v>6576</v>
      </c>
      <c r="G51">
        <v>131</v>
      </c>
      <c r="H51">
        <v>188</v>
      </c>
      <c r="I51">
        <v>18672</v>
      </c>
      <c r="J51">
        <f t="shared" si="0"/>
        <v>64</v>
      </c>
      <c r="K51" t="s">
        <v>225</v>
      </c>
      <c r="L51">
        <v>11302</v>
      </c>
      <c r="M51">
        <v>212</v>
      </c>
      <c r="N51">
        <v>253</v>
      </c>
    </row>
    <row r="52" spans="1:14" ht="15.75" thickBot="1">
      <c r="A52">
        <v>51</v>
      </c>
      <c r="B52" s="13" t="s">
        <v>150</v>
      </c>
      <c r="C52" s="13" t="s">
        <v>11</v>
      </c>
      <c r="D52" s="14" t="s">
        <v>81</v>
      </c>
      <c r="E52" s="49" t="s">
        <v>63</v>
      </c>
      <c r="F52">
        <v>12330</v>
      </c>
      <c r="G52">
        <v>334</v>
      </c>
      <c r="H52">
        <v>824</v>
      </c>
      <c r="I52">
        <v>17567</v>
      </c>
      <c r="J52">
        <f t="shared" si="0"/>
        <v>15</v>
      </c>
      <c r="K52" t="s">
        <v>226</v>
      </c>
      <c r="L52">
        <v>26673</v>
      </c>
      <c r="M52">
        <v>717</v>
      </c>
      <c r="N52">
        <v>2646</v>
      </c>
    </row>
    <row r="53" spans="1:14" ht="15">
      <c r="A53">
        <v>52</v>
      </c>
      <c r="B53" s="40" t="s">
        <v>113</v>
      </c>
      <c r="C53" s="40" t="s">
        <v>114</v>
      </c>
      <c r="D53" s="41" t="s">
        <v>115</v>
      </c>
      <c r="E53" s="47" t="s">
        <v>30</v>
      </c>
      <c r="F53">
        <v>11052</v>
      </c>
      <c r="G53">
        <v>204</v>
      </c>
      <c r="H53">
        <v>128</v>
      </c>
      <c r="I53">
        <v>12166</v>
      </c>
      <c r="J53">
        <f t="shared" si="0"/>
        <v>-363</v>
      </c>
      <c r="K53" t="s">
        <v>227</v>
      </c>
      <c r="L53">
        <v>16464</v>
      </c>
      <c r="M53">
        <v>472</v>
      </c>
      <c r="N53">
        <v>989</v>
      </c>
    </row>
    <row r="54" spans="1:14" ht="15">
      <c r="A54">
        <v>53</v>
      </c>
      <c r="B54" s="8" t="s">
        <v>118</v>
      </c>
      <c r="C54" s="8" t="s">
        <v>114</v>
      </c>
      <c r="D54" s="9" t="s">
        <v>115</v>
      </c>
      <c r="E54" s="48" t="s">
        <v>33</v>
      </c>
      <c r="F54">
        <v>5590</v>
      </c>
      <c r="G54">
        <v>19</v>
      </c>
      <c r="H54">
        <v>140</v>
      </c>
      <c r="I54">
        <v>6357</v>
      </c>
      <c r="J54">
        <f t="shared" si="0"/>
        <v>-331</v>
      </c>
      <c r="K54" t="s">
        <v>228</v>
      </c>
      <c r="L54">
        <v>6576</v>
      </c>
      <c r="M54">
        <v>131</v>
      </c>
      <c r="N54">
        <v>188</v>
      </c>
    </row>
    <row r="55" spans="1:14" ht="15">
      <c r="A55">
        <v>54</v>
      </c>
      <c r="B55" s="8" t="s">
        <v>134</v>
      </c>
      <c r="C55" s="8" t="s">
        <v>114</v>
      </c>
      <c r="D55" s="9" t="s">
        <v>115</v>
      </c>
      <c r="E55" s="48" t="s">
        <v>50</v>
      </c>
      <c r="F55">
        <v>5952</v>
      </c>
      <c r="G55">
        <v>28</v>
      </c>
      <c r="H55">
        <v>107</v>
      </c>
      <c r="I55">
        <v>8679</v>
      </c>
      <c r="J55">
        <f t="shared" si="0"/>
        <v>-181</v>
      </c>
      <c r="K55" t="s">
        <v>229</v>
      </c>
      <c r="L55">
        <v>15273</v>
      </c>
      <c r="M55">
        <v>182</v>
      </c>
      <c r="N55">
        <v>305</v>
      </c>
    </row>
    <row r="56" spans="1:14" ht="15">
      <c r="A56">
        <v>55</v>
      </c>
      <c r="B56" s="8" t="s">
        <v>154</v>
      </c>
      <c r="C56" s="8" t="s">
        <v>114</v>
      </c>
      <c r="D56" s="9" t="s">
        <v>115</v>
      </c>
      <c r="E56" s="48" t="s">
        <v>67</v>
      </c>
      <c r="F56">
        <v>5940</v>
      </c>
      <c r="G56">
        <v>11</v>
      </c>
      <c r="H56">
        <v>55</v>
      </c>
      <c r="I56">
        <v>6461</v>
      </c>
      <c r="J56">
        <f t="shared" si="0"/>
        <v>27</v>
      </c>
      <c r="K56" t="s">
        <v>230</v>
      </c>
      <c r="L56">
        <v>12330</v>
      </c>
      <c r="M56">
        <v>334</v>
      </c>
      <c r="N56">
        <v>824</v>
      </c>
    </row>
    <row r="57" spans="1:14" ht="15.75" thickBot="1">
      <c r="A57">
        <v>56</v>
      </c>
      <c r="B57" s="89" t="s">
        <v>158</v>
      </c>
      <c r="C57" s="89" t="s">
        <v>114</v>
      </c>
      <c r="D57" s="90" t="s">
        <v>115</v>
      </c>
      <c r="E57" s="91" t="s">
        <v>71</v>
      </c>
      <c r="F57">
        <v>36708</v>
      </c>
      <c r="G57">
        <v>1147</v>
      </c>
      <c r="H57">
        <v>7946</v>
      </c>
      <c r="I57">
        <v>40698</v>
      </c>
      <c r="J57">
        <f t="shared" si="0"/>
        <v>144</v>
      </c>
      <c r="K57" t="s">
        <v>231</v>
      </c>
      <c r="L57">
        <v>5938</v>
      </c>
      <c r="M57">
        <v>69</v>
      </c>
      <c r="N57">
        <v>106</v>
      </c>
    </row>
    <row r="58" spans="1:14" ht="15">
      <c r="A58">
        <v>57</v>
      </c>
      <c r="B58" s="3" t="s">
        <v>103</v>
      </c>
      <c r="C58" s="3" t="s">
        <v>22</v>
      </c>
      <c r="D58" s="4" t="s">
        <v>104</v>
      </c>
      <c r="E58" s="80" t="s">
        <v>23</v>
      </c>
      <c r="F58">
        <v>19662</v>
      </c>
      <c r="G58">
        <v>716</v>
      </c>
      <c r="H58">
        <v>480</v>
      </c>
      <c r="I58">
        <v>35556</v>
      </c>
      <c r="J58">
        <f t="shared" si="0"/>
        <v>-446</v>
      </c>
      <c r="K58" t="s">
        <v>232</v>
      </c>
      <c r="L58">
        <v>10651</v>
      </c>
      <c r="M58">
        <v>261</v>
      </c>
      <c r="N58">
        <v>141</v>
      </c>
    </row>
    <row r="59" spans="1:14" ht="15">
      <c r="A59">
        <v>58</v>
      </c>
      <c r="B59" s="8" t="s">
        <v>123</v>
      </c>
      <c r="C59" s="8" t="s">
        <v>22</v>
      </c>
      <c r="D59" s="9" t="s">
        <v>104</v>
      </c>
      <c r="E59" s="48" t="s">
        <v>39</v>
      </c>
      <c r="F59">
        <v>5311</v>
      </c>
      <c r="G59">
        <v>275</v>
      </c>
      <c r="H59">
        <v>155</v>
      </c>
      <c r="I59">
        <v>12073</v>
      </c>
      <c r="J59">
        <f t="shared" si="0"/>
        <v>-309</v>
      </c>
      <c r="K59" t="s">
        <v>233</v>
      </c>
      <c r="L59">
        <v>8191</v>
      </c>
      <c r="M59">
        <v>168</v>
      </c>
      <c r="N59">
        <v>154</v>
      </c>
    </row>
    <row r="60" spans="1:14" ht="15">
      <c r="A60">
        <v>59</v>
      </c>
      <c r="B60" s="8" t="s">
        <v>131</v>
      </c>
      <c r="C60" s="8" t="s">
        <v>22</v>
      </c>
      <c r="D60" s="9" t="s">
        <v>104</v>
      </c>
      <c r="E60" s="48" t="s">
        <v>47</v>
      </c>
      <c r="F60">
        <v>8709</v>
      </c>
      <c r="G60">
        <v>390</v>
      </c>
      <c r="H60">
        <v>221</v>
      </c>
      <c r="I60">
        <v>15801</v>
      </c>
      <c r="J60">
        <f t="shared" si="0"/>
        <v>-247</v>
      </c>
      <c r="K60" t="s">
        <v>234</v>
      </c>
      <c r="L60">
        <v>5940</v>
      </c>
      <c r="M60">
        <v>11</v>
      </c>
      <c r="N60">
        <v>55</v>
      </c>
    </row>
    <row r="61" spans="1:14" ht="15">
      <c r="A61">
        <v>60</v>
      </c>
      <c r="B61" s="8" t="s">
        <v>133</v>
      </c>
      <c r="C61" s="8" t="s">
        <v>22</v>
      </c>
      <c r="D61" s="9" t="s">
        <v>104</v>
      </c>
      <c r="E61" s="48" t="s">
        <v>49</v>
      </c>
      <c r="F61">
        <v>18312</v>
      </c>
      <c r="G61">
        <v>585</v>
      </c>
      <c r="H61">
        <v>409</v>
      </c>
      <c r="I61">
        <v>30832</v>
      </c>
      <c r="J61">
        <f t="shared" si="0"/>
        <v>-296</v>
      </c>
      <c r="K61" t="s">
        <v>235</v>
      </c>
      <c r="L61">
        <v>14703</v>
      </c>
      <c r="M61">
        <v>353</v>
      </c>
      <c r="N61">
        <v>302</v>
      </c>
    </row>
    <row r="62" spans="1:14" ht="15.75" thickBot="1">
      <c r="A62">
        <v>61</v>
      </c>
      <c r="B62" s="13" t="s">
        <v>152</v>
      </c>
      <c r="C62" s="13" t="s">
        <v>22</v>
      </c>
      <c r="D62" s="14" t="s">
        <v>104</v>
      </c>
      <c r="E62" s="49" t="s">
        <v>65</v>
      </c>
      <c r="F62">
        <v>10651</v>
      </c>
      <c r="G62">
        <v>261</v>
      </c>
      <c r="H62">
        <v>141</v>
      </c>
      <c r="I62">
        <v>14818</v>
      </c>
      <c r="J62">
        <f t="shared" si="0"/>
        <v>-92</v>
      </c>
      <c r="K62" t="s">
        <v>236</v>
      </c>
      <c r="L62">
        <v>8585</v>
      </c>
      <c r="M62">
        <v>28</v>
      </c>
      <c r="N62">
        <v>290</v>
      </c>
    </row>
    <row r="63" spans="1:14" ht="15">
      <c r="A63">
        <v>62</v>
      </c>
      <c r="B63" s="40" t="s">
        <v>89</v>
      </c>
      <c r="C63" s="40" t="s">
        <v>9</v>
      </c>
      <c r="D63" s="41" t="s">
        <v>90</v>
      </c>
      <c r="E63" s="47" t="s">
        <v>10</v>
      </c>
      <c r="F63">
        <v>31956</v>
      </c>
      <c r="G63">
        <v>1049</v>
      </c>
      <c r="H63">
        <v>896</v>
      </c>
      <c r="I63">
        <v>37038</v>
      </c>
      <c r="J63">
        <f t="shared" si="0"/>
        <v>-756</v>
      </c>
      <c r="K63" t="s">
        <v>237</v>
      </c>
      <c r="L63">
        <v>144129</v>
      </c>
      <c r="M63">
        <v>5838</v>
      </c>
      <c r="N63">
        <v>28935</v>
      </c>
    </row>
    <row r="64" spans="1:14" ht="15">
      <c r="A64">
        <v>63</v>
      </c>
      <c r="B64" s="8" t="s">
        <v>128</v>
      </c>
      <c r="C64" s="8" t="s">
        <v>9</v>
      </c>
      <c r="D64" s="9" t="s">
        <v>90</v>
      </c>
      <c r="E64" s="48" t="s">
        <v>44</v>
      </c>
      <c r="F64">
        <v>8988</v>
      </c>
      <c r="G64">
        <v>103</v>
      </c>
      <c r="H64">
        <v>197</v>
      </c>
      <c r="I64">
        <v>21747</v>
      </c>
      <c r="J64">
        <f t="shared" si="0"/>
        <v>-411</v>
      </c>
      <c r="K64" t="s">
        <v>238</v>
      </c>
      <c r="L64">
        <v>36708</v>
      </c>
      <c r="M64">
        <v>1147</v>
      </c>
      <c r="N64">
        <v>7946</v>
      </c>
    </row>
    <row r="65" spans="1:14" ht="15.75" thickBot="1">
      <c r="A65">
        <v>64</v>
      </c>
      <c r="B65" s="13" t="s">
        <v>145</v>
      </c>
      <c r="C65" s="13" t="s">
        <v>9</v>
      </c>
      <c r="D65" s="14" t="s">
        <v>90</v>
      </c>
      <c r="E65" s="49" t="s">
        <v>58</v>
      </c>
      <c r="F65">
        <v>11302</v>
      </c>
      <c r="G65">
        <v>212</v>
      </c>
      <c r="H65">
        <v>253</v>
      </c>
      <c r="I65">
        <v>21961</v>
      </c>
      <c r="J65">
        <f t="shared" si="0"/>
        <v>-264</v>
      </c>
      <c r="K65" t="s">
        <v>239</v>
      </c>
      <c r="L65">
        <v>8444</v>
      </c>
      <c r="M65">
        <v>22</v>
      </c>
      <c r="N65">
        <v>240</v>
      </c>
    </row>
    <row r="66" spans="6:14" ht="15">
      <c r="F66">
        <f>SUM(F2:F65)</f>
        <v>1124811</v>
      </c>
      <c r="G66">
        <f>SUM(G2:G65)</f>
        <v>35812</v>
      </c>
      <c r="H66">
        <f>SUM(H2:H65)</f>
        <v>263813</v>
      </c>
      <c r="I66" s="107">
        <f>SUM(I2:I65)</f>
        <v>1722945</v>
      </c>
      <c r="N66">
        <v>10</v>
      </c>
    </row>
    <row r="68" spans="6:9" ht="15">
      <c r="F68">
        <v>1138403</v>
      </c>
      <c r="G68">
        <v>244971</v>
      </c>
      <c r="H68">
        <v>19438</v>
      </c>
      <c r="I68" s="107">
        <f aca="true" t="shared" si="1" ref="I68:I75">SUM(F68:H68)</f>
        <v>1402812</v>
      </c>
    </row>
    <row r="69" spans="6:9" ht="15">
      <c r="F69">
        <v>1136471</v>
      </c>
      <c r="G69">
        <v>240309</v>
      </c>
      <c r="H69">
        <v>19520</v>
      </c>
      <c r="I69" s="107">
        <f t="shared" si="1"/>
        <v>1396300</v>
      </c>
    </row>
    <row r="70" spans="6:9" ht="15">
      <c r="F70">
        <v>1139872</v>
      </c>
      <c r="G70">
        <v>245824</v>
      </c>
      <c r="H70">
        <v>19405</v>
      </c>
      <c r="I70" s="107">
        <f t="shared" si="1"/>
        <v>1405101</v>
      </c>
    </row>
    <row r="71" spans="6:9" ht="15">
      <c r="F71">
        <v>1131609</v>
      </c>
      <c r="G71">
        <v>245636</v>
      </c>
      <c r="H71">
        <v>19351</v>
      </c>
      <c r="I71" s="107">
        <f t="shared" si="1"/>
        <v>1396596</v>
      </c>
    </row>
    <row r="72" spans="6:9" ht="15">
      <c r="F72">
        <v>1134483</v>
      </c>
      <c r="G72">
        <v>246760</v>
      </c>
      <c r="H72">
        <v>19432</v>
      </c>
      <c r="I72" s="107">
        <f t="shared" si="1"/>
        <v>1400675</v>
      </c>
    </row>
    <row r="73" spans="6:9" ht="15">
      <c r="F73">
        <v>1134145</v>
      </c>
      <c r="G73">
        <v>249272</v>
      </c>
      <c r="H73">
        <v>19376</v>
      </c>
      <c r="I73" s="107">
        <f t="shared" si="1"/>
        <v>1402793</v>
      </c>
    </row>
    <row r="74" spans="6:9" ht="15">
      <c r="F74">
        <v>1134457</v>
      </c>
      <c r="G74">
        <v>252124</v>
      </c>
      <c r="H74">
        <v>19353</v>
      </c>
      <c r="I74" s="107">
        <f t="shared" si="1"/>
        <v>1405934</v>
      </c>
    </row>
    <row r="75" spans="6:9" ht="15">
      <c r="F75">
        <v>1133131</v>
      </c>
      <c r="G75">
        <v>245501</v>
      </c>
      <c r="H75">
        <v>19293</v>
      </c>
      <c r="I75" s="107">
        <f t="shared" si="1"/>
        <v>1397925</v>
      </c>
    </row>
    <row r="76" spans="6:9" ht="15">
      <c r="F76">
        <v>1138527</v>
      </c>
      <c r="G76">
        <v>240459</v>
      </c>
      <c r="H76">
        <v>19274</v>
      </c>
      <c r="I76" s="107">
        <v>1398260</v>
      </c>
    </row>
    <row r="77" spans="6:9" ht="15">
      <c r="F77">
        <v>1136078</v>
      </c>
      <c r="G77">
        <v>245325</v>
      </c>
      <c r="H77">
        <v>19248</v>
      </c>
      <c r="I77" s="107">
        <v>1400651</v>
      </c>
    </row>
    <row r="78" spans="6:9" ht="15">
      <c r="F78">
        <v>1132018</v>
      </c>
      <c r="G78">
        <v>256093</v>
      </c>
      <c r="H78">
        <v>10</v>
      </c>
      <c r="I78" s="107">
        <v>1388121</v>
      </c>
    </row>
    <row r="79" ht="15">
      <c r="I79" s="107"/>
    </row>
    <row r="80" ht="15">
      <c r="I80" s="107"/>
    </row>
    <row r="81" spans="6:9" ht="15">
      <c r="F81">
        <v>1131981</v>
      </c>
      <c r="G81">
        <v>249464</v>
      </c>
      <c r="H81">
        <v>19229</v>
      </c>
      <c r="I81" s="107">
        <v>1400674</v>
      </c>
    </row>
    <row r="82" spans="6:9" ht="15">
      <c r="F82">
        <v>1131117</v>
      </c>
      <c r="G82">
        <v>257900</v>
      </c>
      <c r="H82">
        <v>10</v>
      </c>
      <c r="I82" s="107">
        <v>1389027</v>
      </c>
    </row>
    <row r="83" ht="15">
      <c r="I83" s="107"/>
    </row>
    <row r="84" ht="15">
      <c r="I84" s="107"/>
    </row>
    <row r="85" ht="15">
      <c r="I85" s="107"/>
    </row>
    <row r="86" ht="15">
      <c r="I86" s="107"/>
    </row>
    <row r="87" ht="15">
      <c r="I87" s="107"/>
    </row>
  </sheetData>
  <sheetProtection/>
  <autoFilter ref="A1:I66">
    <sortState ref="A2:I87">
      <sortCondition sortBy="value" ref="A2:A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2014-11-25T23:42:12Z</dcterms:modified>
  <cp:category/>
  <cp:version/>
  <cp:contentType/>
  <cp:contentStatus/>
</cp:coreProperties>
</file>