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1"/>
  </bookViews>
  <sheets>
    <sheet name="INGRESOS" sheetId="1" r:id="rId1"/>
    <sheet name="Gastos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<sst xmlns="http://schemas.openxmlformats.org/spreadsheetml/2006/main" count="36" uniqueCount="36">
  <si>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INSTITUTO DEPARTAMENTAL DE SALUD</t>
  </si>
  <si>
    <t>TOTAL PRESUPUESTO 2016</t>
  </si>
  <si>
    <t>TOTAL PRESUPUESTO 2015</t>
  </si>
  <si>
    <t>%Variac. Año anterior  Ppto</t>
  </si>
  <si>
    <t>%Variac. Año anterior  Recaudo</t>
  </si>
  <si>
    <t>Sistema general de participaciones - Salud</t>
  </si>
  <si>
    <t>Ingresos Corrientes</t>
  </si>
  <si>
    <t>Otro Recursos de Capital</t>
  </si>
  <si>
    <t>Recursos del Balance - Ley 819</t>
  </si>
  <si>
    <t>TOTAL PPTO IDSN</t>
  </si>
  <si>
    <t>OTROS GASTOS EN SALUD</t>
  </si>
  <si>
    <t>OTROS GASTOS EN SALUD - FUNCIONAMIENTO</t>
  </si>
  <si>
    <t xml:space="preserve">OTROS GASTOS EN SALUD - INVERSION </t>
  </si>
  <si>
    <t>Sede ETV - MALARIA</t>
  </si>
  <si>
    <t xml:space="preserve">PRESTACION DE SERVICIOS DE SALUD </t>
  </si>
  <si>
    <t>SALUD PUBLICA</t>
  </si>
  <si>
    <t>PROGRAMAS NACIONALES</t>
  </si>
  <si>
    <t>SERVICIOS DE LA DEUDA</t>
  </si>
  <si>
    <t>CONVENIOS</t>
  </si>
  <si>
    <t>Presupuesto Definitivo 2016</t>
  </si>
  <si>
    <t>Compromisos 2016</t>
  </si>
  <si>
    <t>Presupuesto Definitivo 2015</t>
  </si>
  <si>
    <t>Compromisos 2015</t>
  </si>
  <si>
    <t>FUENTE: Informes de Ejecución presupuestal gastos a Octubre 2015 y 2016</t>
  </si>
  <si>
    <t>% Ejec. 2016</t>
  </si>
  <si>
    <t>RECAUDOS ACUMULADOS DICIEMBRE 2016</t>
  </si>
  <si>
    <t>RECAUDOS ACUMULADOS DICIEMBRE 2015</t>
  </si>
  <si>
    <t>FUENTE: Informes de Ejecución presupuestal ingresos a Diciembre 2015 y 2016</t>
  </si>
  <si>
    <t>CONCEPTO</t>
  </si>
  <si>
    <t>% Compr. 2016</t>
  </si>
  <si>
    <t>% Compr. 2015</t>
  </si>
  <si>
    <t>% Variación Compr. Año anterior</t>
  </si>
  <si>
    <t>GASTOS (Sin datos de reserva pptal)</t>
  </si>
  <si>
    <t>SERVICIOS DE SALUD PPNA Y NO POS</t>
  </si>
  <si>
    <t>ASEGURAMIENTO</t>
  </si>
  <si>
    <t>% Variación Apropic. Año anterior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</si>
</sst>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(* #,##0_);_(* \(#,##0\);_(* &quot;-&quot;??_);_(@_)"/>
    <numFmt numFmtId="168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5"/>
      <color rgb="FF000000"/>
      <name val="Arial"/>
      <family val="2"/>
    </font>
    <font>
      <sz val="10"/>
      <color theme="1"/>
      <name val="Times New Roman"/>
      <family val="1"/>
    </font>
    <font>
      <b/>
      <sz val="8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164" fontId="41" fillId="33" borderId="13" xfId="0" applyNumberFormat="1" applyFont="1" applyFill="1" applyBorder="1" applyAlignment="1">
      <alignment horizontal="center" vertical="center"/>
    </xf>
    <xf numFmtId="3" fontId="41" fillId="33" borderId="0" xfId="0" applyNumberFormat="1" applyFont="1" applyFill="1" applyBorder="1" applyAlignment="1">
      <alignment horizontal="right" vertical="center"/>
    </xf>
    <xf numFmtId="164" fontId="41" fillId="33" borderId="14" xfId="0" applyNumberFormat="1" applyFont="1" applyFill="1" applyBorder="1" applyAlignment="1">
      <alignment horizontal="center" vertical="center"/>
    </xf>
    <xf numFmtId="164" fontId="41" fillId="33" borderId="15" xfId="0" applyNumberFormat="1" applyFont="1" applyFill="1" applyBorder="1" applyAlignment="1">
      <alignment horizontal="center" vertical="center"/>
    </xf>
    <xf numFmtId="167" fontId="9" fillId="0" borderId="0" xfId="47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41" fillId="33" borderId="13" xfId="47" applyNumberFormat="1" applyFont="1" applyFill="1" applyBorder="1" applyAlignment="1">
      <alignment horizontal="right" vertical="center"/>
    </xf>
    <xf numFmtId="3" fontId="41" fillId="33" borderId="14" xfId="47" applyNumberFormat="1" applyFont="1" applyFill="1" applyBorder="1" applyAlignment="1">
      <alignment horizontal="right" vertical="center"/>
    </xf>
    <xf numFmtId="3" fontId="41" fillId="33" borderId="16" xfId="47" applyNumberFormat="1" applyFont="1" applyFill="1" applyBorder="1" applyAlignment="1">
      <alignment horizontal="right" vertical="center"/>
    </xf>
    <xf numFmtId="3" fontId="41" fillId="33" borderId="17" xfId="47" applyNumberFormat="1" applyFont="1" applyFill="1" applyBorder="1" applyAlignment="1">
      <alignment horizontal="right" vertical="center"/>
    </xf>
    <xf numFmtId="3" fontId="41" fillId="33" borderId="18" xfId="47" applyNumberFormat="1" applyFont="1" applyFill="1" applyBorder="1" applyAlignment="1">
      <alignment horizontal="right" vertical="center"/>
    </xf>
    <xf numFmtId="166" fontId="0" fillId="0" borderId="0" xfId="47" applyNumberFormat="1" applyFont="1" applyAlignment="1">
      <alignment/>
    </xf>
    <xf numFmtId="0" fontId="40" fillId="0" borderId="0" xfId="0" applyFont="1" applyAlignment="1">
      <alignment/>
    </xf>
    <xf numFmtId="164" fontId="41" fillId="33" borderId="0" xfId="0" applyNumberFormat="1" applyFont="1" applyFill="1" applyBorder="1" applyAlignment="1">
      <alignment horizontal="center" vertical="center"/>
    </xf>
    <xf numFmtId="164" fontId="41" fillId="33" borderId="19" xfId="0" applyNumberFormat="1" applyFont="1" applyFill="1" applyBorder="1" applyAlignment="1">
      <alignment horizontal="center" vertical="center"/>
    </xf>
    <xf numFmtId="3" fontId="42" fillId="0" borderId="0" xfId="0" applyNumberFormat="1" applyFont="1" applyAlignment="1">
      <alignment/>
    </xf>
    <xf numFmtId="3" fontId="41" fillId="33" borderId="0" xfId="47" applyNumberFormat="1" applyFont="1" applyFill="1" applyBorder="1" applyAlignment="1">
      <alignment horizontal="right" vertical="center"/>
    </xf>
    <xf numFmtId="0" fontId="43" fillId="34" borderId="20" xfId="0" applyFont="1" applyFill="1" applyBorder="1" applyAlignment="1">
      <alignment horizontal="center" vertical="center" wrapText="1"/>
    </xf>
    <xf numFmtId="0" fontId="43" fillId="14" borderId="21" xfId="0" applyFont="1" applyFill="1" applyBorder="1" applyAlignment="1">
      <alignment vertical="center" wrapText="1"/>
    </xf>
    <xf numFmtId="0" fontId="43" fillId="14" borderId="22" xfId="0" applyFont="1" applyFill="1" applyBorder="1" applyAlignment="1">
      <alignment horizontal="center" vertical="center" wrapText="1"/>
    </xf>
    <xf numFmtId="0" fontId="43" fillId="14" borderId="23" xfId="0" applyFont="1" applyFill="1" applyBorder="1" applyAlignment="1">
      <alignment horizontal="center" vertical="center" wrapText="1"/>
    </xf>
    <xf numFmtId="0" fontId="43" fillId="14" borderId="24" xfId="0" applyFont="1" applyFill="1" applyBorder="1" applyAlignment="1">
      <alignment horizontal="center" vertical="center" wrapText="1"/>
    </xf>
    <xf numFmtId="0" fontId="43" fillId="14" borderId="24" xfId="0" applyFont="1" applyFill="1" applyBorder="1" applyAlignment="1">
      <alignment vertical="center"/>
    </xf>
    <xf numFmtId="3" fontId="43" fillId="14" borderId="22" xfId="0" applyNumberFormat="1" applyFont="1" applyFill="1" applyBorder="1" applyAlignment="1">
      <alignment horizontal="right" vertical="center"/>
    </xf>
    <xf numFmtId="165" fontId="43" fillId="14" borderId="23" xfId="0" applyNumberFormat="1" applyFont="1" applyFill="1" applyBorder="1" applyAlignment="1">
      <alignment horizontal="center" vertical="center"/>
    </xf>
    <xf numFmtId="165" fontId="43" fillId="14" borderId="24" xfId="0" applyNumberFormat="1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 wrapText="1"/>
    </xf>
    <xf numFmtId="168" fontId="9" fillId="35" borderId="25" xfId="47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168" fontId="9" fillId="0" borderId="26" xfId="47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3" fontId="9" fillId="0" borderId="25" xfId="0" applyNumberFormat="1" applyFont="1" applyFill="1" applyBorder="1" applyAlignment="1">
      <alignment/>
    </xf>
    <xf numFmtId="168" fontId="9" fillId="0" borderId="25" xfId="47" applyNumberFormat="1" applyFont="1" applyFill="1" applyBorder="1" applyAlignment="1">
      <alignment/>
    </xf>
    <xf numFmtId="0" fontId="8" fillId="0" borderId="25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168" fontId="8" fillId="0" borderId="25" xfId="47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8" fillId="0" borderId="25" xfId="0" applyFont="1" applyFill="1" applyBorder="1" applyAlignment="1">
      <alignment wrapText="1"/>
    </xf>
    <xf numFmtId="3" fontId="6" fillId="0" borderId="25" xfId="0" applyNumberFormat="1" applyFont="1" applyFill="1" applyBorder="1" applyAlignment="1">
      <alignment/>
    </xf>
    <xf numFmtId="2" fontId="9" fillId="0" borderId="25" xfId="0" applyNumberFormat="1" applyFont="1" applyFill="1" applyBorder="1" applyAlignment="1">
      <alignment wrapText="1"/>
    </xf>
    <xf numFmtId="2" fontId="8" fillId="0" borderId="25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168" fontId="9" fillId="0" borderId="27" xfId="47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left" wrapText="1"/>
    </xf>
    <xf numFmtId="1" fontId="9" fillId="0" borderId="25" xfId="0" applyNumberFormat="1" applyFont="1" applyFill="1" applyBorder="1" applyAlignment="1">
      <alignment horizontal="left" wrapText="1"/>
    </xf>
    <xf numFmtId="167" fontId="9" fillId="0" borderId="25" xfId="47" applyNumberFormat="1" applyFont="1" applyFill="1" applyBorder="1" applyAlignment="1">
      <alignment horizontal="right" wrapText="1"/>
    </xf>
    <xf numFmtId="168" fontId="9" fillId="0" borderId="25" xfId="47" applyNumberFormat="1" applyFont="1" applyFill="1" applyBorder="1" applyAlignment="1">
      <alignment wrapText="1"/>
    </xf>
    <xf numFmtId="167" fontId="6" fillId="0" borderId="25" xfId="47" applyNumberFormat="1" applyFont="1" applyFill="1" applyBorder="1" applyAlignment="1">
      <alignment horizontal="right" wrapText="1"/>
    </xf>
    <xf numFmtId="0" fontId="41" fillId="33" borderId="28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zoomScalePageLayoutView="0" workbookViewId="0" topLeftCell="A5">
      <selection activeCell="A12" sqref="A12:IV89"/>
    </sheetView>
  </sheetViews>
  <sheetFormatPr defaultColWidth="11.421875" defaultRowHeight="15"/>
  <cols>
    <col min="1" max="1" width="15.421875" style="0" customWidth="1"/>
    <col min="2" max="2" width="14.140625" style="0" customWidth="1"/>
    <col min="3" max="3" width="13.421875" style="0" customWidth="1"/>
    <col min="4" max="4" width="14.00390625" style="0" customWidth="1"/>
    <col min="5" max="5" width="15.8515625" style="0" customWidth="1"/>
    <col min="6" max="6" width="7.57421875" style="0" customWidth="1"/>
    <col min="7" max="7" width="8.421875" style="0" customWidth="1"/>
    <col min="8" max="8" width="7.57421875" style="0" customWidth="1"/>
    <col min="10" max="10" width="14.140625" style="0" bestFit="1" customWidth="1"/>
    <col min="11" max="11" width="13.421875" style="0" customWidth="1"/>
    <col min="12" max="12" width="14.28125" style="0" customWidth="1"/>
    <col min="13" max="13" width="14.421875" style="0" customWidth="1"/>
  </cols>
  <sheetData>
    <row r="3" ht="15.75" thickBot="1">
      <c r="F3" s="18"/>
    </row>
    <row r="4" spans="1:10" ht="50.25" customHeight="1" thickBot="1">
      <c r="A4" s="24" t="s">
        <v>0</v>
      </c>
      <c r="B4" s="25" t="s">
        <v>1</v>
      </c>
      <c r="C4" s="25" t="s">
        <v>25</v>
      </c>
      <c r="D4" s="25" t="s">
        <v>2</v>
      </c>
      <c r="E4" s="25" t="s">
        <v>26</v>
      </c>
      <c r="F4" s="25" t="s">
        <v>3</v>
      </c>
      <c r="G4" s="26" t="s">
        <v>4</v>
      </c>
      <c r="H4" s="27" t="s">
        <v>24</v>
      </c>
      <c r="J4" s="23"/>
    </row>
    <row r="5" spans="1:13" ht="25.5" customHeight="1" thickBot="1">
      <c r="A5" s="1" t="s">
        <v>5</v>
      </c>
      <c r="B5" s="12">
        <v>32621290472.9</v>
      </c>
      <c r="C5" s="13">
        <v>32621290474</v>
      </c>
      <c r="D5" s="14">
        <f>23287766762+10505687330+295000000+260671900</f>
        <v>34349125992</v>
      </c>
      <c r="E5" s="15">
        <v>34355980296</v>
      </c>
      <c r="F5" s="5">
        <f>+(B5-D5)/D5*100</f>
        <v>-5.0302168372564005</v>
      </c>
      <c r="G5" s="7">
        <f>+(C5-E5)/E5*100</f>
        <v>-5.049164096190748</v>
      </c>
      <c r="H5" s="8">
        <f>+C5/B5*100</f>
        <v>100.00000000337204</v>
      </c>
      <c r="J5" s="17"/>
      <c r="K5" s="17"/>
      <c r="L5" s="17"/>
      <c r="M5" s="17"/>
    </row>
    <row r="6" spans="1:13" ht="15.75" thickBot="1">
      <c r="A6" s="1" t="s">
        <v>6</v>
      </c>
      <c r="B6" s="12">
        <v>53049775255.84998</v>
      </c>
      <c r="C6" s="12">
        <v>55720082566.070015</v>
      </c>
      <c r="D6" s="14">
        <v>37890757615</v>
      </c>
      <c r="E6" s="15">
        <v>51291843289.18997</v>
      </c>
      <c r="F6" s="5">
        <f>+(B6-D6)/D6*100</f>
        <v>40.007164266488324</v>
      </c>
      <c r="G6" s="7">
        <f>+(C6-E6)/E6*100</f>
        <v>8.633418089330625</v>
      </c>
      <c r="H6" s="8">
        <f>+C6/B6*100</f>
        <v>105.03358835610818</v>
      </c>
      <c r="J6" s="17"/>
      <c r="K6" s="17"/>
      <c r="L6" s="17"/>
      <c r="M6" s="17"/>
    </row>
    <row r="7" spans="1:13" ht="15.75" thickBot="1">
      <c r="A7" s="2" t="s">
        <v>7</v>
      </c>
      <c r="B7" s="16">
        <v>47819431159.450005</v>
      </c>
      <c r="C7" s="16">
        <v>48290825740.02001</v>
      </c>
      <c r="D7" s="14">
        <v>60390228216.04001</v>
      </c>
      <c r="E7" s="15">
        <v>61192458807.04001</v>
      </c>
      <c r="F7" s="5">
        <f>+(B7-D7)/D7*100</f>
        <v>-20.815945605668578</v>
      </c>
      <c r="G7" s="7">
        <f>+(C7-E7)/E7*100</f>
        <v>-21.083697760377788</v>
      </c>
      <c r="H7" s="8">
        <f>+C7/B7*100</f>
        <v>100.98578040169106</v>
      </c>
      <c r="J7" s="17"/>
      <c r="K7" s="17"/>
      <c r="L7" s="17"/>
      <c r="M7" s="17"/>
    </row>
    <row r="8" spans="1:13" ht="24.75" customHeight="1" thickBot="1">
      <c r="A8" s="3" t="s">
        <v>8</v>
      </c>
      <c r="B8" s="16">
        <v>17550463298.659996</v>
      </c>
      <c r="C8" s="16">
        <v>17550463298.659996</v>
      </c>
      <c r="D8" s="14">
        <v>28619669872</v>
      </c>
      <c r="E8" s="14">
        <v>28619669872</v>
      </c>
      <c r="F8" s="5">
        <f>+(B8-D8)/D8*100</f>
        <v>-38.67691913584769</v>
      </c>
      <c r="G8" s="19">
        <f>+(C8-E8)/E8*100</f>
        <v>-38.67691913584769</v>
      </c>
      <c r="H8" s="20">
        <f>+C8/B8*100</f>
        <v>100</v>
      </c>
      <c r="J8" s="17"/>
      <c r="K8" s="17"/>
      <c r="L8" s="17"/>
      <c r="M8" s="17"/>
    </row>
    <row r="9" spans="1:13" ht="15.75" thickBot="1">
      <c r="A9" s="28" t="s">
        <v>9</v>
      </c>
      <c r="B9" s="29">
        <f>SUM(B5:B8)</f>
        <v>151040960186.86</v>
      </c>
      <c r="C9" s="29">
        <f>SUM(C5:C8)</f>
        <v>154182662078.75003</v>
      </c>
      <c r="D9" s="29">
        <f>SUM(D5:D8)</f>
        <v>161249781695.04</v>
      </c>
      <c r="E9" s="29">
        <f>SUM(E5:E8)</f>
        <v>175459952264.22998</v>
      </c>
      <c r="F9" s="30">
        <f>+(B9-D9)/D9*100</f>
        <v>-6.331060669270998</v>
      </c>
      <c r="G9" s="31">
        <f>+(C9-E9)/E9*100</f>
        <v>-12.126579262621645</v>
      </c>
      <c r="H9" s="31">
        <f>+C9/B9*100</f>
        <v>102.08003305063957</v>
      </c>
      <c r="J9" s="17"/>
      <c r="K9" s="17"/>
      <c r="L9" s="17"/>
      <c r="M9" s="17"/>
    </row>
    <row r="10" spans="1:7" ht="33.75" customHeight="1">
      <c r="A10" s="58" t="s">
        <v>27</v>
      </c>
      <c r="B10" s="58"/>
      <c r="C10" s="4"/>
      <c r="D10" s="21"/>
      <c r="E10" s="21"/>
      <c r="F10" s="4"/>
      <c r="G10" s="4"/>
    </row>
    <row r="11" spans="2:5" ht="15">
      <c r="B11" s="6"/>
      <c r="C11" s="6"/>
      <c r="D11" s="22"/>
      <c r="E11" s="22"/>
    </row>
  </sheetData>
  <sheetProtection/>
  <mergeCells count="1">
    <mergeCell ref="A10:B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9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2" max="2" width="31.8515625" style="0" customWidth="1"/>
    <col min="3" max="3" width="15.140625" style="0" customWidth="1"/>
    <col min="4" max="4" width="15.421875" style="0" customWidth="1"/>
    <col min="5" max="5" width="9.28125" style="0" customWidth="1"/>
    <col min="6" max="6" width="15.28125" style="0" customWidth="1"/>
    <col min="7" max="7" width="14.140625" style="0" customWidth="1"/>
    <col min="8" max="8" width="8.28125" style="0" customWidth="1"/>
    <col min="9" max="9" width="8.8515625" style="0" customWidth="1"/>
  </cols>
  <sheetData>
    <row r="2" spans="2:10" ht="28.5" customHeight="1">
      <c r="B2" s="32" t="s">
        <v>28</v>
      </c>
      <c r="C2" s="33" t="s">
        <v>19</v>
      </c>
      <c r="D2" s="33" t="s">
        <v>20</v>
      </c>
      <c r="E2" s="34" t="s">
        <v>29</v>
      </c>
      <c r="F2" s="33" t="s">
        <v>21</v>
      </c>
      <c r="G2" s="33" t="s">
        <v>22</v>
      </c>
      <c r="H2" s="34" t="s">
        <v>30</v>
      </c>
      <c r="I2" s="34" t="s">
        <v>35</v>
      </c>
      <c r="J2" s="34" t="s">
        <v>31</v>
      </c>
    </row>
    <row r="3" spans="2:10" ht="15">
      <c r="B3" s="35" t="s">
        <v>32</v>
      </c>
      <c r="C3" s="36">
        <v>133490496888.2</v>
      </c>
      <c r="D3" s="36">
        <v>99865557724.72998</v>
      </c>
      <c r="E3" s="37">
        <f aca="true" t="shared" si="0" ref="E3:E14">+D3/C3*100</f>
        <v>74.81098658908182</v>
      </c>
      <c r="F3" s="36">
        <f>+F4+F7+F8+F11+F12+F13+F14</f>
        <v>132630112823.25</v>
      </c>
      <c r="G3" s="36">
        <f>+G4+G7+G8+G11+G12+G13+G14</f>
        <v>119037883011.45999</v>
      </c>
      <c r="H3" s="37">
        <f aca="true" t="shared" si="1" ref="H3:H14">+G3/F3*100</f>
        <v>89.75177693628011</v>
      </c>
      <c r="I3" s="37">
        <f>+(C3-F3)/C3*100</f>
        <v>0.6445283259905608</v>
      </c>
      <c r="J3" s="37">
        <f>+(D3-G3)/D3*100</f>
        <v>-19.198135697170713</v>
      </c>
    </row>
    <row r="4" spans="2:10" ht="15">
      <c r="B4" s="38" t="s">
        <v>10</v>
      </c>
      <c r="C4" s="39">
        <v>15349157701.34</v>
      </c>
      <c r="D4" s="39">
        <v>9668267037.76</v>
      </c>
      <c r="E4" s="40">
        <f t="shared" si="0"/>
        <v>62.98890939739286</v>
      </c>
      <c r="F4" s="39">
        <f>SUM(F5:F6)</f>
        <v>11692257361.820004</v>
      </c>
      <c r="G4" s="39">
        <f>SUM(G5:G6)</f>
        <v>8744691242.95</v>
      </c>
      <c r="H4" s="40">
        <f t="shared" si="1"/>
        <v>74.79044441413846</v>
      </c>
      <c r="I4" s="40">
        <f aca="true" t="shared" si="2" ref="I4:J14">+(C4-F4)/C4*100</f>
        <v>23.824762313835272</v>
      </c>
      <c r="J4" s="40">
        <f t="shared" si="2"/>
        <v>9.55265086496803</v>
      </c>
    </row>
    <row r="5" spans="2:10" ht="15">
      <c r="B5" s="41" t="s">
        <v>11</v>
      </c>
      <c r="C5" s="42">
        <v>12475784619.34</v>
      </c>
      <c r="D5" s="42">
        <v>7576574906.16</v>
      </c>
      <c r="E5" s="43">
        <f t="shared" si="0"/>
        <v>60.730247734597555</v>
      </c>
      <c r="F5" s="44">
        <v>9992575998.32</v>
      </c>
      <c r="G5" s="44">
        <v>7160193680.250001</v>
      </c>
      <c r="H5" s="43">
        <f t="shared" si="1"/>
        <v>71.65513358571211</v>
      </c>
      <c r="I5" s="43">
        <f t="shared" si="2"/>
        <v>19.904228044867995</v>
      </c>
      <c r="J5" s="43">
        <f t="shared" si="2"/>
        <v>5.49563927060851</v>
      </c>
    </row>
    <row r="6" spans="2:10" ht="15">
      <c r="B6" s="45" t="s">
        <v>12</v>
      </c>
      <c r="C6" s="42">
        <v>2873373082</v>
      </c>
      <c r="D6" s="42">
        <v>2091692131.6</v>
      </c>
      <c r="E6" s="43">
        <f t="shared" si="0"/>
        <v>72.79570288673011</v>
      </c>
      <c r="F6" s="44">
        <v>1699681363.5000038</v>
      </c>
      <c r="G6" s="44">
        <v>1584497562.6999998</v>
      </c>
      <c r="H6" s="43">
        <f t="shared" si="1"/>
        <v>93.22321211060313</v>
      </c>
      <c r="I6" s="43">
        <f t="shared" si="2"/>
        <v>40.84717455775192</v>
      </c>
      <c r="J6" s="43">
        <f t="shared" si="2"/>
        <v>24.24805071633708</v>
      </c>
    </row>
    <row r="7" spans="2:10" ht="15">
      <c r="B7" s="38" t="s">
        <v>13</v>
      </c>
      <c r="C7" s="39">
        <v>4832389487.889999</v>
      </c>
      <c r="D7" s="39">
        <v>3092657540.91</v>
      </c>
      <c r="E7" s="40">
        <f t="shared" si="0"/>
        <v>63.998515613450046</v>
      </c>
      <c r="F7" s="46">
        <v>4421533502.15</v>
      </c>
      <c r="G7" s="46">
        <v>3066772043.5299997</v>
      </c>
      <c r="H7" s="40">
        <f t="shared" si="1"/>
        <v>69.35991872590725</v>
      </c>
      <c r="I7" s="40">
        <f t="shared" si="2"/>
        <v>8.502128952345576</v>
      </c>
      <c r="J7" s="40">
        <f t="shared" si="2"/>
        <v>0.8369985049293052</v>
      </c>
    </row>
    <row r="8" spans="2:10" ht="15">
      <c r="B8" s="47" t="s">
        <v>14</v>
      </c>
      <c r="C8" s="39">
        <v>91102768188.69</v>
      </c>
      <c r="D8" s="39">
        <v>70318707579.98999</v>
      </c>
      <c r="E8" s="40">
        <f t="shared" si="0"/>
        <v>77.18613712631374</v>
      </c>
      <c r="F8" s="46">
        <f>SUM(F9:F10)</f>
        <v>92329013901.19</v>
      </c>
      <c r="G8" s="46">
        <f>SUM(G9:G10)</f>
        <v>87523060709.54</v>
      </c>
      <c r="H8" s="40">
        <f t="shared" si="1"/>
        <v>94.79475303744356</v>
      </c>
      <c r="I8" s="40">
        <f t="shared" si="2"/>
        <v>-1.3460026922126314</v>
      </c>
      <c r="J8" s="40">
        <f t="shared" si="2"/>
        <v>-24.466253322388567</v>
      </c>
    </row>
    <row r="9" spans="2:10" ht="15">
      <c r="B9" s="48" t="s">
        <v>33</v>
      </c>
      <c r="C9" s="42">
        <v>60276671860.1</v>
      </c>
      <c r="D9" s="42">
        <v>47749344279</v>
      </c>
      <c r="E9" s="43">
        <f t="shared" si="0"/>
        <v>79.21695542485246</v>
      </c>
      <c r="F9" s="44">
        <v>70768387163.28</v>
      </c>
      <c r="G9" s="44">
        <v>68327143622.92</v>
      </c>
      <c r="H9" s="43">
        <f t="shared" si="1"/>
        <v>96.55037561513525</v>
      </c>
      <c r="I9" s="43">
        <f t="shared" si="2"/>
        <v>-17.405929988189953</v>
      </c>
      <c r="J9" s="43">
        <f t="shared" si="2"/>
        <v>-43.09545953905391</v>
      </c>
    </row>
    <row r="10" spans="2:10" ht="15">
      <c r="B10" s="48" t="s">
        <v>34</v>
      </c>
      <c r="C10" s="42">
        <v>30826096328.59</v>
      </c>
      <c r="D10" s="42">
        <v>22569363300.989998</v>
      </c>
      <c r="E10" s="43">
        <f t="shared" si="0"/>
        <v>73.21511961946928</v>
      </c>
      <c r="F10" s="44">
        <v>21560626737.91</v>
      </c>
      <c r="G10" s="44">
        <v>19195917086.62</v>
      </c>
      <c r="H10" s="43">
        <f t="shared" si="1"/>
        <v>89.03227777172108</v>
      </c>
      <c r="I10" s="43">
        <f t="shared" si="2"/>
        <v>30.057226487307897</v>
      </c>
      <c r="J10" s="43">
        <f t="shared" si="2"/>
        <v>14.947015426979386</v>
      </c>
    </row>
    <row r="11" spans="2:10" ht="15">
      <c r="B11" s="38" t="s">
        <v>15</v>
      </c>
      <c r="C11" s="39">
        <v>15059132032.82</v>
      </c>
      <c r="D11" s="39">
        <v>12483411893.79</v>
      </c>
      <c r="E11" s="40">
        <f t="shared" si="0"/>
        <v>82.89595885462421</v>
      </c>
      <c r="F11" s="46">
        <v>13108272788.23</v>
      </c>
      <c r="G11" s="46">
        <v>11484065342.960001</v>
      </c>
      <c r="H11" s="40">
        <f t="shared" si="1"/>
        <v>87.60929474454953</v>
      </c>
      <c r="I11" s="40">
        <f t="shared" si="2"/>
        <v>12.954659274772814</v>
      </c>
      <c r="J11" s="40">
        <f t="shared" si="2"/>
        <v>8.005395955308781</v>
      </c>
    </row>
    <row r="12" spans="2:10" ht="15">
      <c r="B12" s="49" t="s">
        <v>16</v>
      </c>
      <c r="C12" s="50">
        <v>5909916974.1</v>
      </c>
      <c r="D12" s="50">
        <v>4011346065</v>
      </c>
      <c r="E12" s="51">
        <f t="shared" si="0"/>
        <v>67.87482941942469</v>
      </c>
      <c r="F12" s="52">
        <v>8442383610.859997</v>
      </c>
      <c r="G12" s="52">
        <v>5939525101.480001</v>
      </c>
      <c r="H12" s="51">
        <f t="shared" si="1"/>
        <v>70.35365099780111</v>
      </c>
      <c r="I12" s="51">
        <f t="shared" si="2"/>
        <v>-42.851137297840914</v>
      </c>
      <c r="J12" s="51">
        <f t="shared" si="2"/>
        <v>-48.06812988048693</v>
      </c>
    </row>
    <row r="13" spans="2:10" ht="15">
      <c r="B13" s="53" t="s">
        <v>17</v>
      </c>
      <c r="C13" s="39">
        <v>1000</v>
      </c>
      <c r="D13" s="39">
        <v>0</v>
      </c>
      <c r="E13" s="40">
        <v>0</v>
      </c>
      <c r="F13" s="46">
        <v>1000</v>
      </c>
      <c r="G13" s="46">
        <v>0</v>
      </c>
      <c r="H13" s="40">
        <v>0</v>
      </c>
      <c r="I13" s="40">
        <v>0</v>
      </c>
      <c r="J13" s="40">
        <v>0</v>
      </c>
    </row>
    <row r="14" spans="2:10" ht="15.75" thickBot="1">
      <c r="B14" s="54" t="s">
        <v>18</v>
      </c>
      <c r="C14" s="55">
        <v>1237131503.3600001</v>
      </c>
      <c r="D14" s="55">
        <v>291167607.28</v>
      </c>
      <c r="E14" s="56">
        <f t="shared" si="0"/>
        <v>23.535703883475627</v>
      </c>
      <c r="F14" s="57">
        <v>2636650659</v>
      </c>
      <c r="G14" s="57">
        <v>2279768571</v>
      </c>
      <c r="H14" s="56">
        <f t="shared" si="1"/>
        <v>86.46456682527088</v>
      </c>
      <c r="I14" s="56">
        <f t="shared" si="2"/>
        <v>-113.12614316577998</v>
      </c>
      <c r="J14" s="56">
        <f t="shared" si="2"/>
        <v>-682.974655833769</v>
      </c>
    </row>
    <row r="15" spans="2:3" ht="30" customHeight="1">
      <c r="B15" s="58" t="s">
        <v>23</v>
      </c>
      <c r="C15" s="58"/>
    </row>
    <row r="16" ht="15">
      <c r="I16" s="9"/>
    </row>
    <row r="17" ht="15">
      <c r="I17" s="10"/>
    </row>
    <row r="18" ht="15">
      <c r="I18" s="10"/>
    </row>
    <row r="19" ht="15">
      <c r="I19" s="11"/>
    </row>
  </sheetData>
  <sheetProtection/>
  <mergeCells count="1">
    <mergeCell ref="B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Leonel Ruano Rosero</dc:creator>
  <cp:keywords/>
  <dc:description/>
  <cp:lastModifiedBy>Horacio Guerra Burbano</cp:lastModifiedBy>
  <dcterms:created xsi:type="dcterms:W3CDTF">2016-11-09T19:28:27Z</dcterms:created>
  <dcterms:modified xsi:type="dcterms:W3CDTF">2017-04-28T17:47:41Z</dcterms:modified>
  <cp:category/>
  <cp:version/>
  <cp:contentType/>
  <cp:contentStatus/>
</cp:coreProperties>
</file>