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7" windowWidth="29040" windowHeight="1572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<sst xmlns="http://schemas.openxmlformats.org/spreadsheetml/2006/main" count="754" uniqueCount="253">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</sst>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250</v>
      </c>
      <c r="J2" s="73" t="s">
        <v>240</v>
      </c>
      <c r="K2" s="70" t="s">
        <v>160</v>
      </c>
      <c r="L2" s="71" t="s">
        <v>251</v>
      </c>
      <c r="M2" s="30" t="s">
        <v>241</v>
      </c>
      <c r="N2" s="72" t="s">
        <v>160</v>
      </c>
      <c r="O2" s="73" t="s">
        <v>252</v>
      </c>
      <c r="P2" s="73" t="s">
        <v>242</v>
      </c>
      <c r="Q2" s="70" t="s">
        <v>160</v>
      </c>
      <c r="R2" s="71" t="s">
        <v>246</v>
      </c>
      <c r="S2" s="30" t="s">
        <v>237</v>
      </c>
      <c r="T2" s="72" t="s">
        <v>160</v>
      </c>
      <c r="U2" s="73" t="s">
        <v>247</v>
      </c>
      <c r="V2" s="30" t="s">
        <v>238</v>
      </c>
      <c r="W2" s="70" t="s">
        <v>160</v>
      </c>
      <c r="X2" s="74" t="s">
        <v>248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4832</v>
      </c>
      <c r="J3" s="4">
        <v>4711</v>
      </c>
      <c r="K3" s="81">
        <f>(I3/J3)-1</f>
        <v>0.02568456803226482</v>
      </c>
      <c r="L3" s="78">
        <v>241</v>
      </c>
      <c r="M3" s="4">
        <v>282</v>
      </c>
      <c r="N3" s="79">
        <f>(L3/M3)-1</f>
        <v>-0.14539007092198586</v>
      </c>
      <c r="O3" s="82">
        <v>76</v>
      </c>
      <c r="P3" s="5">
        <v>79</v>
      </c>
      <c r="Q3" s="81">
        <f aca="true" t="shared" si="0" ref="Q3:Q8">(O3/P3)-1</f>
        <v>-0.03797468354430378</v>
      </c>
      <c r="R3" s="83">
        <f aca="true" t="shared" si="1" ref="R3:S34">I3+L3+O3</f>
        <v>5149</v>
      </c>
      <c r="S3" s="83">
        <f t="shared" si="1"/>
        <v>5072</v>
      </c>
      <c r="T3" s="79">
        <f>(R3/S3)-1</f>
        <v>0.015181388012618369</v>
      </c>
      <c r="U3" s="84">
        <f>IF((R3/F3)&gt;1,1,R3/F3)</f>
        <v>0.9264123785534365</v>
      </c>
      <c r="V3" s="23">
        <v>0.377856405720193</v>
      </c>
      <c r="W3" s="81">
        <f>(U3/V3)-1</f>
        <v>1.4517577696948067</v>
      </c>
      <c r="X3" s="104">
        <f>SUM(U3:U5)/3</f>
        <v>0.8991583266775933</v>
      </c>
      <c r="Y3" s="105">
        <f>SUM(V3:V5)/3</f>
        <v>0.4157109799758749</v>
      </c>
      <c r="Z3" s="106">
        <f>(X3/Y3)-1</f>
        <v>1.1629410094719521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26163</v>
      </c>
      <c r="J4" s="9">
        <v>25730</v>
      </c>
      <c r="K4" s="51">
        <f aca="true" t="shared" si="3" ref="K4:K66">(I4/J4)-1</f>
        <v>0.016828604741546904</v>
      </c>
      <c r="L4" s="48">
        <v>1829</v>
      </c>
      <c r="M4" s="9">
        <v>1966</v>
      </c>
      <c r="N4" s="33">
        <f aca="true" t="shared" si="4" ref="N4:N66">(L4/M4)-1</f>
        <v>-0.0696846388606307</v>
      </c>
      <c r="O4" s="54">
        <v>598</v>
      </c>
      <c r="P4" s="10">
        <v>604</v>
      </c>
      <c r="Q4" s="51">
        <f t="shared" si="0"/>
        <v>-0.009933774834437137</v>
      </c>
      <c r="R4" s="59">
        <f t="shared" si="1"/>
        <v>28590</v>
      </c>
      <c r="S4" s="10">
        <f t="shared" si="1"/>
        <v>28300</v>
      </c>
      <c r="T4" s="33">
        <f>(R4/S4)-1</f>
        <v>0.010247349823321539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8080</v>
      </c>
      <c r="J5" s="14">
        <v>7900</v>
      </c>
      <c r="K5" s="52">
        <f t="shared" si="3"/>
        <v>0.022784810126582178</v>
      </c>
      <c r="L5" s="49">
        <v>334</v>
      </c>
      <c r="M5" s="14">
        <v>411</v>
      </c>
      <c r="N5" s="34">
        <f t="shared" si="4"/>
        <v>-0.1873479318734793</v>
      </c>
      <c r="O5" s="55">
        <v>134</v>
      </c>
      <c r="P5" s="15">
        <v>127</v>
      </c>
      <c r="Q5" s="52">
        <f t="shared" si="0"/>
        <v>0.055118110236220375</v>
      </c>
      <c r="R5" s="60">
        <f t="shared" si="1"/>
        <v>8548</v>
      </c>
      <c r="S5" s="15">
        <f t="shared" si="1"/>
        <v>8438</v>
      </c>
      <c r="T5" s="34">
        <f aca="true" t="shared" si="6" ref="T5:T68">(R5/S5)-1</f>
        <v>0.01303626451765827</v>
      </c>
      <c r="U5" s="58">
        <f aca="true" t="shared" si="7" ref="U5:U66">IF((R5/F5)&gt;1,1,R5/F5)</f>
        <v>0.7710626014793434</v>
      </c>
      <c r="V5" s="24">
        <v>0.2835830858058272</v>
      </c>
      <c r="W5" s="52">
        <f t="shared" si="5"/>
        <v>1.7190006741350552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238274</v>
      </c>
      <c r="J6" s="4">
        <v>227409</v>
      </c>
      <c r="K6" s="81">
        <f t="shared" si="3"/>
        <v>0.047777352699321485</v>
      </c>
      <c r="L6" s="78">
        <v>177730</v>
      </c>
      <c r="M6" s="4">
        <v>187993</v>
      </c>
      <c r="N6" s="79">
        <f t="shared" si="4"/>
        <v>-0.05459245822982772</v>
      </c>
      <c r="O6" s="82">
        <v>13866</v>
      </c>
      <c r="P6" s="5">
        <v>13858</v>
      </c>
      <c r="Q6" s="81">
        <f t="shared" si="0"/>
        <v>0.0005772838793476343</v>
      </c>
      <c r="R6" s="83">
        <f t="shared" si="1"/>
        <v>429870</v>
      </c>
      <c r="S6" s="5">
        <f t="shared" si="1"/>
        <v>429260</v>
      </c>
      <c r="T6" s="79">
        <f t="shared" si="6"/>
        <v>0.0014210501793785468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0.8049459050618385</v>
      </c>
      <c r="Y6" s="105">
        <f>SUM(V6:V11)/6</f>
        <v>0.8271181345098909</v>
      </c>
      <c r="Z6" s="106">
        <f>(X6/Y6)-1</f>
        <v>-0.026806605396447525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9423</v>
      </c>
      <c r="J7" s="9">
        <v>9308</v>
      </c>
      <c r="K7" s="51">
        <f t="shared" si="3"/>
        <v>0.012354963472281932</v>
      </c>
      <c r="L7" s="48">
        <v>1174</v>
      </c>
      <c r="M7" s="9">
        <v>1125</v>
      </c>
      <c r="N7" s="33">
        <f t="shared" si="4"/>
        <v>0.04355555555555557</v>
      </c>
      <c r="O7" s="54">
        <v>25</v>
      </c>
      <c r="P7" s="10">
        <v>23</v>
      </c>
      <c r="Q7" s="51">
        <f t="shared" si="0"/>
        <v>0.08695652173913038</v>
      </c>
      <c r="R7" s="59">
        <f t="shared" si="1"/>
        <v>10622</v>
      </c>
      <c r="S7" s="10">
        <f t="shared" si="1"/>
        <v>10456</v>
      </c>
      <c r="T7" s="33">
        <f t="shared" si="6"/>
        <v>0.015876052027544052</v>
      </c>
      <c r="U7" s="57">
        <f t="shared" si="7"/>
        <v>0.6935231130843562</v>
      </c>
      <c r="V7" s="22">
        <v>0.7232046967852795</v>
      </c>
      <c r="W7" s="51">
        <f t="shared" si="5"/>
        <v>-0.041041746317275085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7657</v>
      </c>
      <c r="J8" s="9">
        <v>7611</v>
      </c>
      <c r="K8" s="51">
        <f t="shared" si="3"/>
        <v>0.00604388385231891</v>
      </c>
      <c r="L8" s="48">
        <v>496</v>
      </c>
      <c r="M8" s="9">
        <v>600</v>
      </c>
      <c r="N8" s="33">
        <f t="shared" si="4"/>
        <v>-0.17333333333333334</v>
      </c>
      <c r="O8" s="54">
        <v>38</v>
      </c>
      <c r="P8" s="10">
        <v>38</v>
      </c>
      <c r="Q8" s="51">
        <f t="shared" si="0"/>
        <v>0</v>
      </c>
      <c r="R8" s="59">
        <f t="shared" si="1"/>
        <v>8191</v>
      </c>
      <c r="S8" s="10">
        <f t="shared" si="1"/>
        <v>8249</v>
      </c>
      <c r="T8" s="33">
        <f t="shared" si="6"/>
        <v>-0.007031155291550517</v>
      </c>
      <c r="U8" s="57">
        <f t="shared" si="7"/>
        <v>0.8257056451612903</v>
      </c>
      <c r="V8" s="22">
        <v>0.9042485055508113</v>
      </c>
      <c r="W8" s="51">
        <f t="shared" si="5"/>
        <v>-0.0868598177463148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3014</v>
      </c>
      <c r="J9" s="9">
        <v>2922</v>
      </c>
      <c r="K9" s="51">
        <f t="shared" si="3"/>
        <v>0.031485284052019225</v>
      </c>
      <c r="L9" s="48">
        <v>436</v>
      </c>
      <c r="M9" s="9">
        <v>397</v>
      </c>
      <c r="N9" s="33">
        <f t="shared" si="4"/>
        <v>0.09823677581863977</v>
      </c>
      <c r="O9" s="54">
        <v>6</v>
      </c>
      <c r="P9" s="10">
        <v>6</v>
      </c>
      <c r="Q9" s="51">
        <v>0</v>
      </c>
      <c r="R9" s="59">
        <f t="shared" si="1"/>
        <v>3456</v>
      </c>
      <c r="S9" s="10">
        <f t="shared" si="1"/>
        <v>3325</v>
      </c>
      <c r="T9" s="33">
        <f t="shared" si="6"/>
        <v>0.039398496240601544</v>
      </c>
      <c r="U9" s="57">
        <f t="shared" si="7"/>
        <v>0.7944827586206896</v>
      </c>
      <c r="V9" s="22">
        <v>0.6597361055577768</v>
      </c>
      <c r="W9" s="51">
        <f t="shared" si="5"/>
        <v>0.20424326018808792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7930</v>
      </c>
      <c r="J10" s="9">
        <v>7834</v>
      </c>
      <c r="K10" s="51">
        <f t="shared" si="3"/>
        <v>0.01225427623181008</v>
      </c>
      <c r="L10" s="48">
        <v>881</v>
      </c>
      <c r="M10" s="9">
        <v>1012</v>
      </c>
      <c r="N10" s="33">
        <f t="shared" si="4"/>
        <v>-0.12944664031620556</v>
      </c>
      <c r="O10" s="54">
        <v>50</v>
      </c>
      <c r="P10" s="10">
        <v>49</v>
      </c>
      <c r="Q10" s="51">
        <f aca="true" t="shared" si="8" ref="Q10:Q29">(O10/P10)-1</f>
        <v>0.020408163265306145</v>
      </c>
      <c r="R10" s="59">
        <f t="shared" si="1"/>
        <v>8861</v>
      </c>
      <c r="S10" s="10">
        <f t="shared" si="1"/>
        <v>8895</v>
      </c>
      <c r="T10" s="33">
        <f t="shared" si="6"/>
        <v>-0.003822372119168027</v>
      </c>
      <c r="U10" s="57">
        <f t="shared" si="7"/>
        <v>0.6645916147903698</v>
      </c>
      <c r="V10" s="22">
        <v>0.9636576787807737</v>
      </c>
      <c r="W10" s="51">
        <f t="shared" si="5"/>
        <v>-0.3103447111725238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8413</v>
      </c>
      <c r="J11" s="14">
        <v>8313</v>
      </c>
      <c r="K11" s="52">
        <f t="shared" si="3"/>
        <v>0.012029351617947714</v>
      </c>
      <c r="L11" s="49">
        <v>873</v>
      </c>
      <c r="M11" s="14">
        <v>864</v>
      </c>
      <c r="N11" s="34">
        <f t="shared" si="4"/>
        <v>0.01041666666666674</v>
      </c>
      <c r="O11" s="55">
        <v>51</v>
      </c>
      <c r="P11" s="15">
        <v>52</v>
      </c>
      <c r="Q11" s="52">
        <f t="shared" si="8"/>
        <v>-0.019230769230769273</v>
      </c>
      <c r="R11" s="60">
        <f t="shared" si="1"/>
        <v>9337</v>
      </c>
      <c r="S11" s="15">
        <f t="shared" si="1"/>
        <v>9229</v>
      </c>
      <c r="T11" s="34">
        <f t="shared" si="6"/>
        <v>0.011702242929894968</v>
      </c>
      <c r="U11" s="58">
        <f t="shared" si="7"/>
        <v>0.8513722987143247</v>
      </c>
      <c r="V11" s="24">
        <v>0.8108980103961283</v>
      </c>
      <c r="W11" s="52">
        <f t="shared" si="5"/>
        <v>0.0499129209830278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7435</v>
      </c>
      <c r="J12" s="41">
        <v>7256</v>
      </c>
      <c r="K12" s="50">
        <f t="shared" si="3"/>
        <v>0.024669239250275643</v>
      </c>
      <c r="L12" s="75">
        <v>268</v>
      </c>
      <c r="M12" s="41">
        <v>314</v>
      </c>
      <c r="N12" s="44">
        <f t="shared" si="4"/>
        <v>-0.14649681528662417</v>
      </c>
      <c r="O12" s="53">
        <v>106</v>
      </c>
      <c r="P12" s="42">
        <v>93</v>
      </c>
      <c r="Q12" s="50">
        <f t="shared" si="8"/>
        <v>0.13978494623655924</v>
      </c>
      <c r="R12" s="76">
        <f t="shared" si="1"/>
        <v>7809</v>
      </c>
      <c r="S12" s="42">
        <f t="shared" si="1"/>
        <v>7663</v>
      </c>
      <c r="T12" s="44">
        <f t="shared" si="6"/>
        <v>0.019052590369307065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0.8888380068729532</v>
      </c>
      <c r="Y12" s="114">
        <f>SUM(V12:V16)/5</f>
        <v>0.6480227462914596</v>
      </c>
      <c r="Z12" s="106">
        <f>(X12/Y12)-1</f>
        <v>0.37161544399428026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7152</v>
      </c>
      <c r="J13" s="9">
        <v>6954</v>
      </c>
      <c r="K13" s="51">
        <f t="shared" si="3"/>
        <v>0.028472821397756753</v>
      </c>
      <c r="L13" s="48">
        <v>232</v>
      </c>
      <c r="M13" s="9">
        <v>263</v>
      </c>
      <c r="N13" s="33">
        <f t="shared" si="4"/>
        <v>-0.11787072243346008</v>
      </c>
      <c r="O13" s="54">
        <v>92</v>
      </c>
      <c r="P13" s="10">
        <v>78</v>
      </c>
      <c r="Q13" s="51">
        <f t="shared" si="8"/>
        <v>0.17948717948717952</v>
      </c>
      <c r="R13" s="59">
        <f t="shared" si="1"/>
        <v>7476</v>
      </c>
      <c r="S13" s="10">
        <f t="shared" si="1"/>
        <v>7295</v>
      </c>
      <c r="T13" s="33">
        <f t="shared" si="6"/>
        <v>0.024811514736120532</v>
      </c>
      <c r="U13" s="57">
        <f t="shared" si="7"/>
        <v>0.6192842942345924</v>
      </c>
      <c r="V13" s="22">
        <v>0.7631314147715839</v>
      </c>
      <c r="W13" s="51">
        <f t="shared" si="5"/>
        <v>-0.1884958707669595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8788</v>
      </c>
      <c r="J14" s="9">
        <v>8512</v>
      </c>
      <c r="K14" s="51">
        <f t="shared" si="3"/>
        <v>0.03242481203007519</v>
      </c>
      <c r="L14" s="48">
        <v>241</v>
      </c>
      <c r="M14" s="9">
        <v>279</v>
      </c>
      <c r="N14" s="33">
        <f t="shared" si="4"/>
        <v>-0.1362007168458781</v>
      </c>
      <c r="O14" s="54">
        <v>198</v>
      </c>
      <c r="P14" s="10">
        <v>200</v>
      </c>
      <c r="Q14" s="51">
        <f t="shared" si="8"/>
        <v>-0.010000000000000009</v>
      </c>
      <c r="R14" s="59">
        <f t="shared" si="1"/>
        <v>9227</v>
      </c>
      <c r="S14" s="10">
        <f t="shared" si="1"/>
        <v>8991</v>
      </c>
      <c r="T14" s="33">
        <f t="shared" si="6"/>
        <v>0.026248470692915138</v>
      </c>
      <c r="U14" s="57">
        <f t="shared" si="7"/>
        <v>0.96325294915962</v>
      </c>
      <c r="V14" s="22">
        <v>0.6169914481985139</v>
      </c>
      <c r="W14" s="51">
        <f t="shared" si="5"/>
        <v>0.5612095629074232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13005</v>
      </c>
      <c r="J15" s="9">
        <v>12341</v>
      </c>
      <c r="K15" s="51">
        <f t="shared" si="3"/>
        <v>0.053804391864516576</v>
      </c>
      <c r="L15" s="48">
        <v>301</v>
      </c>
      <c r="M15" s="9">
        <v>372</v>
      </c>
      <c r="N15" s="33">
        <f t="shared" si="4"/>
        <v>-0.1908602150537635</v>
      </c>
      <c r="O15" s="54">
        <v>167</v>
      </c>
      <c r="P15" s="10">
        <v>152</v>
      </c>
      <c r="Q15" s="51">
        <f t="shared" si="8"/>
        <v>0.09868421052631571</v>
      </c>
      <c r="R15" s="59">
        <f t="shared" si="1"/>
        <v>13473</v>
      </c>
      <c r="S15" s="10">
        <f t="shared" si="1"/>
        <v>12865</v>
      </c>
      <c r="T15" s="33">
        <f t="shared" si="6"/>
        <v>0.047260007773027635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14499</v>
      </c>
      <c r="J16" s="90">
        <v>14042</v>
      </c>
      <c r="K16" s="93">
        <f t="shared" si="3"/>
        <v>0.03254522147842187</v>
      </c>
      <c r="L16" s="89">
        <v>608</v>
      </c>
      <c r="M16" s="90">
        <v>669</v>
      </c>
      <c r="N16" s="91">
        <f t="shared" si="4"/>
        <v>-0.09118086696562033</v>
      </c>
      <c r="O16" s="94">
        <v>314</v>
      </c>
      <c r="P16" s="95">
        <v>321</v>
      </c>
      <c r="Q16" s="93">
        <f t="shared" si="8"/>
        <v>-0.02180685358255452</v>
      </c>
      <c r="R16" s="96">
        <f t="shared" si="1"/>
        <v>15421</v>
      </c>
      <c r="S16" s="95">
        <f t="shared" si="1"/>
        <v>15032</v>
      </c>
      <c r="T16" s="91">
        <f t="shared" si="6"/>
        <v>0.025878126663118728</v>
      </c>
      <c r="U16" s="97">
        <f t="shared" si="7"/>
        <v>0.8616527909705537</v>
      </c>
      <c r="V16" s="98">
        <v>0.7063249470961674</v>
      </c>
      <c r="W16" s="93">
        <f t="shared" si="5"/>
        <v>0.21990989347462198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6911</v>
      </c>
      <c r="J17" s="4">
        <v>6900</v>
      </c>
      <c r="K17" s="81">
        <f t="shared" si="3"/>
        <v>0.0015942028985507228</v>
      </c>
      <c r="L17" s="78">
        <v>640</v>
      </c>
      <c r="M17" s="4">
        <v>644</v>
      </c>
      <c r="N17" s="79">
        <f t="shared" si="4"/>
        <v>-0.006211180124223614</v>
      </c>
      <c r="O17" s="82">
        <v>22</v>
      </c>
      <c r="P17" s="5">
        <v>21</v>
      </c>
      <c r="Q17" s="81">
        <v>0</v>
      </c>
      <c r="R17" s="83">
        <f t="shared" si="1"/>
        <v>7573</v>
      </c>
      <c r="S17" s="5">
        <f t="shared" si="1"/>
        <v>7565</v>
      </c>
      <c r="T17" s="79">
        <f t="shared" si="6"/>
        <v>0.0010575016523464154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0.9317162831304302</v>
      </c>
      <c r="Y17" s="105">
        <f>SUM(V17:V29)/13</f>
        <v>0.9766568350733904</v>
      </c>
      <c r="Z17" s="106">
        <f>(X17/Y17)-1</f>
        <v>-0.04601468021219879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5808</v>
      </c>
      <c r="J18" s="9">
        <v>5802</v>
      </c>
      <c r="K18" s="51">
        <f t="shared" si="3"/>
        <v>0.0010341261633919352</v>
      </c>
      <c r="L18" s="48">
        <v>577</v>
      </c>
      <c r="M18" s="9">
        <v>601</v>
      </c>
      <c r="N18" s="33">
        <f t="shared" si="4"/>
        <v>-0.03993344425956735</v>
      </c>
      <c r="O18" s="54">
        <v>48</v>
      </c>
      <c r="P18" s="10">
        <v>48</v>
      </c>
      <c r="Q18" s="51">
        <f t="shared" si="8"/>
        <v>0</v>
      </c>
      <c r="R18" s="59">
        <f t="shared" si="1"/>
        <v>6433</v>
      </c>
      <c r="S18" s="10">
        <f t="shared" si="1"/>
        <v>6451</v>
      </c>
      <c r="T18" s="33">
        <f t="shared" si="6"/>
        <v>-0.0027902650751820968</v>
      </c>
      <c r="U18" s="57">
        <f t="shared" si="7"/>
        <v>0.888290527478597</v>
      </c>
      <c r="V18" s="22">
        <v>0.9188919034699414</v>
      </c>
      <c r="W18" s="51">
        <f t="shared" si="5"/>
        <v>-0.033302476467348074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13480</v>
      </c>
      <c r="J19" s="9">
        <v>13440</v>
      </c>
      <c r="K19" s="51">
        <f t="shared" si="3"/>
        <v>0.0029761904761904656</v>
      </c>
      <c r="L19" s="48">
        <v>572</v>
      </c>
      <c r="M19" s="9">
        <v>605</v>
      </c>
      <c r="N19" s="33">
        <f t="shared" si="4"/>
        <v>-0.054545454545454564</v>
      </c>
      <c r="O19" s="54">
        <v>129</v>
      </c>
      <c r="P19" s="10">
        <v>132</v>
      </c>
      <c r="Q19" s="51">
        <f t="shared" si="8"/>
        <v>-0.022727272727272707</v>
      </c>
      <c r="R19" s="59">
        <f t="shared" si="1"/>
        <v>14181</v>
      </c>
      <c r="S19" s="10">
        <f t="shared" si="1"/>
        <v>14177</v>
      </c>
      <c r="T19" s="33">
        <f t="shared" si="6"/>
        <v>0.0002821471397334019</v>
      </c>
      <c r="U19" s="57">
        <f t="shared" si="7"/>
        <v>0.9154938670109748</v>
      </c>
      <c r="V19" s="22">
        <v>1.0166358595194085</v>
      </c>
      <c r="W19" s="51">
        <f t="shared" si="5"/>
        <v>-0.09948694172193207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8875</v>
      </c>
      <c r="J20" s="9">
        <v>8809</v>
      </c>
      <c r="K20" s="51">
        <f t="shared" si="3"/>
        <v>0.007492337382222658</v>
      </c>
      <c r="L20" s="48">
        <v>392</v>
      </c>
      <c r="M20" s="9">
        <v>417</v>
      </c>
      <c r="N20" s="33">
        <f t="shared" si="4"/>
        <v>-0.05995203836930452</v>
      </c>
      <c r="O20" s="54">
        <v>63</v>
      </c>
      <c r="P20" s="10">
        <v>65</v>
      </c>
      <c r="Q20" s="51">
        <f t="shared" si="8"/>
        <v>-0.03076923076923077</v>
      </c>
      <c r="R20" s="59">
        <f t="shared" si="1"/>
        <v>9330</v>
      </c>
      <c r="S20" s="10">
        <f t="shared" si="1"/>
        <v>9291</v>
      </c>
      <c r="T20" s="33">
        <f t="shared" si="6"/>
        <v>0.004197610590894518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31163</v>
      </c>
      <c r="J21" s="9">
        <v>31073</v>
      </c>
      <c r="K21" s="51">
        <f t="shared" si="3"/>
        <v>0.002896405239275257</v>
      </c>
      <c r="L21" s="48">
        <v>1987</v>
      </c>
      <c r="M21" s="9">
        <v>1809</v>
      </c>
      <c r="N21" s="33">
        <f t="shared" si="4"/>
        <v>0.09839690436705362</v>
      </c>
      <c r="O21" s="54">
        <v>547</v>
      </c>
      <c r="P21" s="10">
        <v>544</v>
      </c>
      <c r="Q21" s="51">
        <f t="shared" si="8"/>
        <v>0.005514705882353033</v>
      </c>
      <c r="R21" s="59">
        <f t="shared" si="1"/>
        <v>33697</v>
      </c>
      <c r="S21" s="10">
        <f t="shared" si="1"/>
        <v>33426</v>
      </c>
      <c r="T21" s="33">
        <f t="shared" si="6"/>
        <v>0.008107461257703674</v>
      </c>
      <c r="U21" s="57">
        <f t="shared" si="7"/>
        <v>0.908960940871817</v>
      </c>
      <c r="V21" s="22">
        <v>0.8460809911431936</v>
      </c>
      <c r="W21" s="51">
        <f t="shared" si="5"/>
        <v>0.07431906683503464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5400</v>
      </c>
      <c r="J22" s="9">
        <v>5388</v>
      </c>
      <c r="K22" s="51">
        <f t="shared" si="3"/>
        <v>0.00222717149220486</v>
      </c>
      <c r="L22" s="48">
        <v>486</v>
      </c>
      <c r="M22" s="9">
        <v>491</v>
      </c>
      <c r="N22" s="33">
        <f t="shared" si="4"/>
        <v>-0.010183299389002087</v>
      </c>
      <c r="O22" s="54">
        <v>42</v>
      </c>
      <c r="P22" s="10">
        <v>41</v>
      </c>
      <c r="Q22" s="51">
        <f t="shared" si="8"/>
        <v>0.024390243902439046</v>
      </c>
      <c r="R22" s="59">
        <f t="shared" si="1"/>
        <v>5928</v>
      </c>
      <c r="S22" s="10">
        <f t="shared" si="1"/>
        <v>5920</v>
      </c>
      <c r="T22" s="33">
        <f t="shared" si="6"/>
        <v>0.0013513513513514486</v>
      </c>
      <c r="U22" s="57">
        <f t="shared" si="7"/>
        <v>0.8301358353171825</v>
      </c>
      <c r="V22" s="22">
        <v>0.9461105904404874</v>
      </c>
      <c r="W22" s="51">
        <f t="shared" si="5"/>
        <v>-0.12258054850576161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15960</v>
      </c>
      <c r="J23" s="9">
        <v>15927</v>
      </c>
      <c r="K23" s="51">
        <f t="shared" si="3"/>
        <v>0.0020719532868713753</v>
      </c>
      <c r="L23" s="48">
        <v>1480</v>
      </c>
      <c r="M23" s="9">
        <v>1428</v>
      </c>
      <c r="N23" s="33">
        <f t="shared" si="4"/>
        <v>0.036414565826330625</v>
      </c>
      <c r="O23" s="54">
        <v>227</v>
      </c>
      <c r="P23" s="10">
        <v>227</v>
      </c>
      <c r="Q23" s="51">
        <f t="shared" si="8"/>
        <v>0</v>
      </c>
      <c r="R23" s="59">
        <f t="shared" si="1"/>
        <v>17667</v>
      </c>
      <c r="S23" s="10">
        <f t="shared" si="1"/>
        <v>17582</v>
      </c>
      <c r="T23" s="33">
        <f t="shared" si="6"/>
        <v>0.004834489819133259</v>
      </c>
      <c r="U23" s="57">
        <f t="shared" si="7"/>
        <v>0.9127402355858648</v>
      </c>
      <c r="V23" s="22">
        <v>1.1281635301752109</v>
      </c>
      <c r="W23" s="51">
        <f t="shared" si="5"/>
        <v>-0.19095041527879342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5175</v>
      </c>
      <c r="J24" s="9">
        <v>5171</v>
      </c>
      <c r="K24" s="51">
        <f t="shared" si="3"/>
        <v>0.0007735447689034558</v>
      </c>
      <c r="L24" s="48">
        <v>378</v>
      </c>
      <c r="M24" s="9">
        <v>373</v>
      </c>
      <c r="N24" s="33">
        <f t="shared" si="4"/>
        <v>0.013404825737265424</v>
      </c>
      <c r="O24" s="54">
        <v>37</v>
      </c>
      <c r="P24" s="10">
        <v>36</v>
      </c>
      <c r="Q24" s="51">
        <f t="shared" si="8"/>
        <v>0.02777777777777768</v>
      </c>
      <c r="R24" s="59">
        <f t="shared" si="1"/>
        <v>5590</v>
      </c>
      <c r="S24" s="10">
        <f t="shared" si="1"/>
        <v>5580</v>
      </c>
      <c r="T24" s="33">
        <f t="shared" si="6"/>
        <v>0.0017921146953405742</v>
      </c>
      <c r="U24" s="57">
        <f t="shared" si="7"/>
        <v>0.7933579335793358</v>
      </c>
      <c r="V24" s="22">
        <v>0.9691934925579785</v>
      </c>
      <c r="W24" s="51">
        <f t="shared" si="5"/>
        <v>-0.18142461781760666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6484</v>
      </c>
      <c r="J25" s="9">
        <v>6435</v>
      </c>
      <c r="K25" s="51">
        <f t="shared" si="3"/>
        <v>0.007614607614607527</v>
      </c>
      <c r="L25" s="48">
        <v>512</v>
      </c>
      <c r="M25" s="9">
        <v>552</v>
      </c>
      <c r="N25" s="33">
        <f t="shared" si="4"/>
        <v>-0.07246376811594202</v>
      </c>
      <c r="O25" s="54">
        <v>74</v>
      </c>
      <c r="P25" s="10">
        <v>72</v>
      </c>
      <c r="Q25" s="51">
        <f t="shared" si="8"/>
        <v>0.02777777777777768</v>
      </c>
      <c r="R25" s="59">
        <f t="shared" si="1"/>
        <v>7070</v>
      </c>
      <c r="S25" s="10">
        <f t="shared" si="1"/>
        <v>7059</v>
      </c>
      <c r="T25" s="33">
        <f t="shared" si="6"/>
        <v>0.0015582943759739898</v>
      </c>
      <c r="U25" s="57">
        <f t="shared" si="7"/>
        <v>0.9255138107082079</v>
      </c>
      <c r="V25" s="22">
        <v>0.8098297824371548</v>
      </c>
      <c r="W25" s="51">
        <f t="shared" si="5"/>
        <v>0.1428498071815858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101668</v>
      </c>
      <c r="J26" s="9">
        <v>96694</v>
      </c>
      <c r="K26" s="51">
        <f t="shared" si="3"/>
        <v>0.05144062713301767</v>
      </c>
      <c r="L26" s="48">
        <v>29575</v>
      </c>
      <c r="M26" s="9">
        <v>31198</v>
      </c>
      <c r="N26" s="33">
        <f t="shared" si="4"/>
        <v>-0.052022565549073696</v>
      </c>
      <c r="O26" s="54">
        <v>2559</v>
      </c>
      <c r="P26" s="10">
        <v>2531</v>
      </c>
      <c r="Q26" s="51">
        <f t="shared" si="8"/>
        <v>0.011062821019359959</v>
      </c>
      <c r="R26" s="59">
        <f t="shared" si="1"/>
        <v>133802</v>
      </c>
      <c r="S26" s="10">
        <f t="shared" si="1"/>
        <v>130423</v>
      </c>
      <c r="T26" s="33">
        <f t="shared" si="6"/>
        <v>0.025908007023301094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11255</v>
      </c>
      <c r="J27" s="9">
        <v>11183</v>
      </c>
      <c r="K27" s="51">
        <f t="shared" si="3"/>
        <v>0.006438343914870748</v>
      </c>
      <c r="L27" s="48">
        <v>516</v>
      </c>
      <c r="M27" s="9">
        <v>559</v>
      </c>
      <c r="N27" s="33">
        <f t="shared" si="4"/>
        <v>-0.07692307692307687</v>
      </c>
      <c r="O27" s="54">
        <v>77</v>
      </c>
      <c r="P27" s="10">
        <v>77</v>
      </c>
      <c r="Q27" s="51">
        <f t="shared" si="8"/>
        <v>0</v>
      </c>
      <c r="R27" s="59">
        <f t="shared" si="1"/>
        <v>11848</v>
      </c>
      <c r="S27" s="10">
        <f t="shared" si="1"/>
        <v>11819</v>
      </c>
      <c r="T27" s="33">
        <f t="shared" si="6"/>
        <v>0.0024536762839495463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7250</v>
      </c>
      <c r="J28" s="9">
        <v>7109</v>
      </c>
      <c r="K28" s="51">
        <f t="shared" si="3"/>
        <v>0.01983401322267553</v>
      </c>
      <c r="L28" s="48">
        <v>559</v>
      </c>
      <c r="M28" s="9">
        <v>687</v>
      </c>
      <c r="N28" s="33">
        <f t="shared" si="4"/>
        <v>-0.18631732168850068</v>
      </c>
      <c r="O28" s="54">
        <v>125</v>
      </c>
      <c r="P28" s="10">
        <v>125</v>
      </c>
      <c r="Q28" s="51">
        <f t="shared" si="8"/>
        <v>0</v>
      </c>
      <c r="R28" s="59">
        <f t="shared" si="1"/>
        <v>7934</v>
      </c>
      <c r="S28" s="10">
        <f t="shared" si="1"/>
        <v>7921</v>
      </c>
      <c r="T28" s="33">
        <f t="shared" si="6"/>
        <v>0.001641206918318483</v>
      </c>
      <c r="U28" s="57">
        <f t="shared" si="7"/>
        <v>0.9476827520305782</v>
      </c>
      <c r="V28" s="22">
        <v>0.9706986317956169</v>
      </c>
      <c r="W28" s="51">
        <f t="shared" si="5"/>
        <v>-0.02371063377565852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15864</v>
      </c>
      <c r="J29" s="14">
        <v>15714</v>
      </c>
      <c r="K29" s="52">
        <f t="shared" si="3"/>
        <v>0.009545628102329173</v>
      </c>
      <c r="L29" s="49">
        <v>1116</v>
      </c>
      <c r="M29" s="14">
        <v>1187</v>
      </c>
      <c r="N29" s="34">
        <f t="shared" si="4"/>
        <v>-0.059814658803706844</v>
      </c>
      <c r="O29" s="55">
        <v>84</v>
      </c>
      <c r="P29" s="15">
        <v>85</v>
      </c>
      <c r="Q29" s="52">
        <f t="shared" si="8"/>
        <v>-0.0117647058823529</v>
      </c>
      <c r="R29" s="60">
        <f t="shared" si="1"/>
        <v>17064</v>
      </c>
      <c r="S29" s="15">
        <f t="shared" si="1"/>
        <v>16986</v>
      </c>
      <c r="T29" s="34">
        <f t="shared" si="6"/>
        <v>0.004592016955139444</v>
      </c>
      <c r="U29" s="58">
        <f t="shared" si="7"/>
        <v>0.9901357781130323</v>
      </c>
      <c r="V29" s="24">
        <v>0.8685799058727236</v>
      </c>
      <c r="W29" s="52">
        <f t="shared" si="5"/>
        <v>0.13994782911558712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5635</v>
      </c>
      <c r="J30" s="41">
        <v>5524</v>
      </c>
      <c r="K30" s="50">
        <f t="shared" si="3"/>
        <v>0.020094134685010756</v>
      </c>
      <c r="L30" s="75">
        <v>237</v>
      </c>
      <c r="M30" s="41">
        <v>292</v>
      </c>
      <c r="N30" s="44">
        <f t="shared" si="4"/>
        <v>-0.18835616438356162</v>
      </c>
      <c r="O30" s="53">
        <v>24</v>
      </c>
      <c r="P30" s="42">
        <v>26</v>
      </c>
      <c r="Q30" s="50">
        <v>0</v>
      </c>
      <c r="R30" s="76">
        <f t="shared" si="1"/>
        <v>5896</v>
      </c>
      <c r="S30" s="42">
        <f t="shared" si="1"/>
        <v>5842</v>
      </c>
      <c r="T30" s="44">
        <f t="shared" si="6"/>
        <v>0.009243409791167334</v>
      </c>
      <c r="U30" s="56">
        <f t="shared" si="7"/>
        <v>0.7914093959731544</v>
      </c>
      <c r="V30" s="43">
        <v>0.9038880248833593</v>
      </c>
      <c r="W30" s="50">
        <f t="shared" si="5"/>
        <v>-0.12443867582460721</v>
      </c>
      <c r="X30" s="104">
        <f>SUM(U30:U33)/4</f>
        <v>0.8482137209220426</v>
      </c>
      <c r="Y30" s="105">
        <f>SUM(V30:V33)/4</f>
        <v>0.7788424302396543</v>
      </c>
      <c r="Z30" s="106">
        <f>(X30/Y30)-1</f>
        <v>0.08906973732933676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11584</v>
      </c>
      <c r="J31" s="9">
        <v>11595</v>
      </c>
      <c r="K31" s="51">
        <f t="shared" si="3"/>
        <v>-0.0009486847779215379</v>
      </c>
      <c r="L31" s="48">
        <v>740</v>
      </c>
      <c r="M31" s="9">
        <v>744</v>
      </c>
      <c r="N31" s="33">
        <f t="shared" si="4"/>
        <v>-0.005376344086021501</v>
      </c>
      <c r="O31" s="54">
        <v>305</v>
      </c>
      <c r="P31" s="10">
        <v>313</v>
      </c>
      <c r="Q31" s="51">
        <f aca="true" t="shared" si="9" ref="Q31:Q66">(O31/P31)-1</f>
        <v>-0.025559105431309903</v>
      </c>
      <c r="R31" s="59">
        <f t="shared" si="1"/>
        <v>12629</v>
      </c>
      <c r="S31" s="10">
        <f t="shared" si="1"/>
        <v>12652</v>
      </c>
      <c r="T31" s="33">
        <f t="shared" si="6"/>
        <v>-0.0018178944040467826</v>
      </c>
      <c r="U31" s="57">
        <f t="shared" si="7"/>
        <v>0.9137544316619637</v>
      </c>
      <c r="V31" s="22">
        <v>1.0604991177212</v>
      </c>
      <c r="W31" s="51">
        <f t="shared" si="5"/>
        <v>-0.13837322785761597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4203</v>
      </c>
      <c r="J32" s="9">
        <v>4035</v>
      </c>
      <c r="K32" s="51">
        <f t="shared" si="3"/>
        <v>0.04163568773234205</v>
      </c>
      <c r="L32" s="48">
        <v>243</v>
      </c>
      <c r="M32" s="9">
        <v>311</v>
      </c>
      <c r="N32" s="33">
        <f t="shared" si="4"/>
        <v>-0.2186495176848875</v>
      </c>
      <c r="O32" s="54">
        <v>78</v>
      </c>
      <c r="P32" s="10">
        <v>71</v>
      </c>
      <c r="Q32" s="51">
        <f t="shared" si="9"/>
        <v>0.09859154929577474</v>
      </c>
      <c r="R32" s="59">
        <f t="shared" si="1"/>
        <v>4524</v>
      </c>
      <c r="S32" s="10">
        <f t="shared" si="1"/>
        <v>4417</v>
      </c>
      <c r="T32" s="33">
        <f t="shared" si="6"/>
        <v>0.02422458682363593</v>
      </c>
      <c r="U32" s="57">
        <f t="shared" si="7"/>
        <v>0.6985793699814701</v>
      </c>
      <c r="V32" s="22">
        <v>0.7110481586402266</v>
      </c>
      <c r="W32" s="51">
        <f t="shared" si="5"/>
        <v>-0.017535786440402656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8582</v>
      </c>
      <c r="J33" s="90">
        <v>8474</v>
      </c>
      <c r="K33" s="93">
        <f t="shared" si="3"/>
        <v>0.012744866650932218</v>
      </c>
      <c r="L33" s="89">
        <v>422</v>
      </c>
      <c r="M33" s="90">
        <v>525</v>
      </c>
      <c r="N33" s="91">
        <f t="shared" si="4"/>
        <v>-0.19619047619047614</v>
      </c>
      <c r="O33" s="94">
        <v>171</v>
      </c>
      <c r="P33" s="95">
        <v>171</v>
      </c>
      <c r="Q33" s="93">
        <f t="shared" si="9"/>
        <v>0</v>
      </c>
      <c r="R33" s="96">
        <f t="shared" si="1"/>
        <v>9175</v>
      </c>
      <c r="S33" s="95">
        <f t="shared" si="1"/>
        <v>9170</v>
      </c>
      <c r="T33" s="91">
        <f t="shared" si="6"/>
        <v>0.0005452562704471031</v>
      </c>
      <c r="U33" s="97">
        <f t="shared" si="7"/>
        <v>0.9891116860715826</v>
      </c>
      <c r="V33" s="98">
        <v>0.43993441971383146</v>
      </c>
      <c r="W33" s="93">
        <f t="shared" si="5"/>
        <v>1.248316207481515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5909</v>
      </c>
      <c r="J34" s="4">
        <v>5960</v>
      </c>
      <c r="K34" s="81">
        <f t="shared" si="3"/>
        <v>-0.008557046979865812</v>
      </c>
      <c r="L34" s="78">
        <v>440</v>
      </c>
      <c r="M34" s="4">
        <v>430</v>
      </c>
      <c r="N34" s="79">
        <f t="shared" si="4"/>
        <v>0.023255813953488413</v>
      </c>
      <c r="O34" s="82">
        <v>53</v>
      </c>
      <c r="P34" s="5">
        <v>55</v>
      </c>
      <c r="Q34" s="81">
        <f t="shared" si="9"/>
        <v>-0.036363636363636376</v>
      </c>
      <c r="R34" s="83">
        <f t="shared" si="1"/>
        <v>6402</v>
      </c>
      <c r="S34" s="5">
        <f t="shared" si="1"/>
        <v>6445</v>
      </c>
      <c r="T34" s="79">
        <f t="shared" si="6"/>
        <v>-0.006671838634600413</v>
      </c>
      <c r="U34" s="84">
        <f t="shared" si="7"/>
        <v>0.7597009611961553</v>
      </c>
      <c r="V34" s="23">
        <v>0.8723235527359239</v>
      </c>
      <c r="W34" s="81">
        <f t="shared" si="5"/>
        <v>-0.12910644357422563</v>
      </c>
      <c r="X34" s="104">
        <f>SUM(U34:U38)/5</f>
        <v>0.8689352093530687</v>
      </c>
      <c r="Y34" s="105">
        <f>SUM(V34:V38)/5</f>
        <v>0.8809645162799379</v>
      </c>
      <c r="Z34" s="106">
        <f>(X34/Y34)-1</f>
        <v>-0.013654700847277601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18157</v>
      </c>
      <c r="J35" s="9">
        <v>18081</v>
      </c>
      <c r="K35" s="51">
        <f t="shared" si="3"/>
        <v>0.0042033073391958276</v>
      </c>
      <c r="L35" s="48">
        <v>1268</v>
      </c>
      <c r="M35" s="9">
        <v>1289</v>
      </c>
      <c r="N35" s="33">
        <f t="shared" si="4"/>
        <v>-0.016291698991466208</v>
      </c>
      <c r="O35" s="54">
        <v>189</v>
      </c>
      <c r="P35" s="10">
        <v>194</v>
      </c>
      <c r="Q35" s="51">
        <f t="shared" si="9"/>
        <v>-0.02577319587628868</v>
      </c>
      <c r="R35" s="59">
        <f aca="true" t="shared" si="10" ref="R35:S66">I35+L35+O35</f>
        <v>19614</v>
      </c>
      <c r="S35" s="10">
        <f t="shared" si="10"/>
        <v>19564</v>
      </c>
      <c r="T35" s="33">
        <f t="shared" si="6"/>
        <v>0.002555714577795909</v>
      </c>
      <c r="U35" s="57">
        <f t="shared" si="7"/>
        <v>0.819469396281596</v>
      </c>
      <c r="V35" s="22">
        <v>0.7610805753713016</v>
      </c>
      <c r="W35" s="51">
        <f t="shared" si="5"/>
        <v>0.07671831708726606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26861</v>
      </c>
      <c r="J36" s="9">
        <v>26181</v>
      </c>
      <c r="K36" s="51">
        <f t="shared" si="3"/>
        <v>0.025973033879530982</v>
      </c>
      <c r="L36" s="48">
        <v>4107</v>
      </c>
      <c r="M36" s="9">
        <v>4292</v>
      </c>
      <c r="N36" s="33">
        <f t="shared" si="4"/>
        <v>-0.0431034482758621</v>
      </c>
      <c r="O36" s="54">
        <v>656</v>
      </c>
      <c r="P36" s="10">
        <v>651</v>
      </c>
      <c r="Q36" s="51">
        <f t="shared" si="9"/>
        <v>0.007680491551459223</v>
      </c>
      <c r="R36" s="59">
        <f t="shared" si="10"/>
        <v>31624</v>
      </c>
      <c r="S36" s="10">
        <f t="shared" si="10"/>
        <v>31124</v>
      </c>
      <c r="T36" s="33">
        <f t="shared" si="6"/>
        <v>0.01606477316540289</v>
      </c>
      <c r="U36" s="57">
        <f t="shared" si="7"/>
        <v>0.9951538800427969</v>
      </c>
      <c r="V36" s="22">
        <v>1.1685935614465335</v>
      </c>
      <c r="W36" s="51">
        <f t="shared" si="5"/>
        <v>-0.14841745421654196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14510</v>
      </c>
      <c r="J37" s="9">
        <v>14421</v>
      </c>
      <c r="K37" s="51">
        <f t="shared" si="3"/>
        <v>0.006171555370640069</v>
      </c>
      <c r="L37" s="48">
        <v>630</v>
      </c>
      <c r="M37" s="9">
        <v>777</v>
      </c>
      <c r="N37" s="33">
        <f t="shared" si="4"/>
        <v>-0.18918918918918914</v>
      </c>
      <c r="O37" s="54">
        <v>171</v>
      </c>
      <c r="P37" s="10">
        <v>172</v>
      </c>
      <c r="Q37" s="51">
        <f t="shared" si="9"/>
        <v>-0.005813953488372103</v>
      </c>
      <c r="R37" s="59">
        <f t="shared" si="10"/>
        <v>15311</v>
      </c>
      <c r="S37" s="10">
        <f t="shared" si="10"/>
        <v>15370</v>
      </c>
      <c r="T37" s="33">
        <f t="shared" si="6"/>
        <v>-0.003838646714378613</v>
      </c>
      <c r="U37" s="57">
        <f t="shared" si="7"/>
        <v>0.831441759435243</v>
      </c>
      <c r="V37" s="22">
        <v>0.7763438725368541</v>
      </c>
      <c r="W37" s="51">
        <f t="shared" si="5"/>
        <v>0.07097098186444861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6017</v>
      </c>
      <c r="J38" s="14">
        <v>5992</v>
      </c>
      <c r="K38" s="52">
        <f t="shared" si="3"/>
        <v>0.004172229639519465</v>
      </c>
      <c r="L38" s="49">
        <v>332</v>
      </c>
      <c r="M38" s="14">
        <v>352</v>
      </c>
      <c r="N38" s="34">
        <f t="shared" si="4"/>
        <v>-0.05681818181818177</v>
      </c>
      <c r="O38" s="55">
        <v>60</v>
      </c>
      <c r="P38" s="15">
        <v>61</v>
      </c>
      <c r="Q38" s="52">
        <f t="shared" si="9"/>
        <v>-0.016393442622950838</v>
      </c>
      <c r="R38" s="60">
        <f t="shared" si="10"/>
        <v>6409</v>
      </c>
      <c r="S38" s="15">
        <f t="shared" si="10"/>
        <v>6405</v>
      </c>
      <c r="T38" s="34">
        <f t="shared" si="6"/>
        <v>0.0006245120999219811</v>
      </c>
      <c r="U38" s="58">
        <f t="shared" si="7"/>
        <v>0.9389100498095517</v>
      </c>
      <c r="V38" s="24">
        <v>0.8264810193090766</v>
      </c>
      <c r="W38" s="52">
        <f t="shared" si="5"/>
        <v>0.13603340896378224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6214</v>
      </c>
      <c r="J39" s="41">
        <v>6276</v>
      </c>
      <c r="K39" s="50">
        <f t="shared" si="3"/>
        <v>-0.009878903760356939</v>
      </c>
      <c r="L39" s="75">
        <v>418</v>
      </c>
      <c r="M39" s="41">
        <v>527</v>
      </c>
      <c r="N39" s="44">
        <f t="shared" si="4"/>
        <v>-0.206831119544592</v>
      </c>
      <c r="O39" s="53">
        <v>144</v>
      </c>
      <c r="P39" s="42">
        <v>145</v>
      </c>
      <c r="Q39" s="50">
        <f t="shared" si="9"/>
        <v>-0.006896551724137945</v>
      </c>
      <c r="R39" s="76">
        <f t="shared" si="10"/>
        <v>6776</v>
      </c>
      <c r="S39" s="42">
        <f t="shared" si="10"/>
        <v>6948</v>
      </c>
      <c r="T39" s="44">
        <f t="shared" si="6"/>
        <v>-0.024755325273460027</v>
      </c>
      <c r="U39" s="56">
        <f t="shared" si="7"/>
        <v>0.7869918699186992</v>
      </c>
      <c r="V39" s="43">
        <v>1.079614529280949</v>
      </c>
      <c r="W39" s="50">
        <f t="shared" si="5"/>
        <v>-0.27104364699236116</v>
      </c>
      <c r="X39" s="104">
        <f>SUM(U39:U42)/4</f>
        <v>0.8179447802858864</v>
      </c>
      <c r="Y39" s="105">
        <f>SUM(V39:V42)/4</f>
        <v>0.9241349613328034</v>
      </c>
      <c r="Z39" s="106">
        <f>(X39/Y39)-1</f>
        <v>-0.11490765471502962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8136</v>
      </c>
      <c r="J40" s="9">
        <v>8088</v>
      </c>
      <c r="K40" s="51">
        <f t="shared" si="3"/>
        <v>0.005934718100890191</v>
      </c>
      <c r="L40" s="48">
        <v>542</v>
      </c>
      <c r="M40" s="9">
        <v>638</v>
      </c>
      <c r="N40" s="33">
        <f t="shared" si="4"/>
        <v>-0.15047021943573669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8820</v>
      </c>
      <c r="S40" s="10">
        <f t="shared" si="10"/>
        <v>8868</v>
      </c>
      <c r="T40" s="33">
        <f t="shared" si="6"/>
        <v>-0.005412719891745632</v>
      </c>
      <c r="U40" s="57">
        <f t="shared" si="7"/>
        <v>0.6414545454545455</v>
      </c>
      <c r="V40" s="22">
        <v>0.9745679817411151</v>
      </c>
      <c r="W40" s="51">
        <f t="shared" si="5"/>
        <v>-0.3418062593144561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8407</v>
      </c>
      <c r="J41" s="9">
        <v>8293</v>
      </c>
      <c r="K41" s="51">
        <f t="shared" si="3"/>
        <v>0.01374653322078867</v>
      </c>
      <c r="L41" s="48">
        <v>400</v>
      </c>
      <c r="M41" s="9">
        <v>446</v>
      </c>
      <c r="N41" s="33">
        <f t="shared" si="4"/>
        <v>-0.10313901345291476</v>
      </c>
      <c r="O41" s="54">
        <v>152</v>
      </c>
      <c r="P41" s="10">
        <v>150</v>
      </c>
      <c r="Q41" s="51">
        <f t="shared" si="9"/>
        <v>0.01333333333333342</v>
      </c>
      <c r="R41" s="59">
        <f t="shared" si="10"/>
        <v>8959</v>
      </c>
      <c r="S41" s="10">
        <f t="shared" si="10"/>
        <v>8889</v>
      </c>
      <c r="T41" s="33">
        <f t="shared" si="6"/>
        <v>0.007874901563730496</v>
      </c>
      <c r="U41" s="57">
        <f t="shared" si="7"/>
        <v>0.8940225526394572</v>
      </c>
      <c r="V41" s="22">
        <v>0.9314362305392309</v>
      </c>
      <c r="W41" s="51">
        <f t="shared" si="5"/>
        <v>-0.04016772879675723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16846</v>
      </c>
      <c r="J42" s="90">
        <v>16700</v>
      </c>
      <c r="K42" s="93">
        <f t="shared" si="3"/>
        <v>0.008742514970059956</v>
      </c>
      <c r="L42" s="89">
        <v>1534</v>
      </c>
      <c r="M42" s="90">
        <v>1550</v>
      </c>
      <c r="N42" s="91">
        <f t="shared" si="4"/>
        <v>-0.010322580645161339</v>
      </c>
      <c r="O42" s="94">
        <v>404</v>
      </c>
      <c r="P42" s="95">
        <v>408</v>
      </c>
      <c r="Q42" s="93">
        <f t="shared" si="9"/>
        <v>-0.009803921568627416</v>
      </c>
      <c r="R42" s="96">
        <f t="shared" si="10"/>
        <v>18784</v>
      </c>
      <c r="S42" s="95">
        <f t="shared" si="10"/>
        <v>18658</v>
      </c>
      <c r="T42" s="91">
        <f t="shared" si="6"/>
        <v>0.006753135384285569</v>
      </c>
      <c r="U42" s="97">
        <f t="shared" si="7"/>
        <v>0.9493101531308434</v>
      </c>
      <c r="V42" s="98">
        <v>0.7109211037699183</v>
      </c>
      <c r="W42" s="93">
        <f t="shared" si="5"/>
        <v>0.3353241985598405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6194</v>
      </c>
      <c r="J43" s="4">
        <v>6295</v>
      </c>
      <c r="K43" s="81">
        <f t="shared" si="3"/>
        <v>-0.01604447974583001</v>
      </c>
      <c r="L43" s="78">
        <v>401</v>
      </c>
      <c r="M43" s="4">
        <v>313</v>
      </c>
      <c r="N43" s="79">
        <f t="shared" si="4"/>
        <v>0.28115015974440905</v>
      </c>
      <c r="O43" s="82">
        <v>165</v>
      </c>
      <c r="P43" s="5">
        <v>157</v>
      </c>
      <c r="Q43" s="81">
        <f t="shared" si="9"/>
        <v>0.05095541401273884</v>
      </c>
      <c r="R43" s="83">
        <f t="shared" si="10"/>
        <v>6760</v>
      </c>
      <c r="S43" s="5">
        <f t="shared" si="10"/>
        <v>6765</v>
      </c>
      <c r="T43" s="79">
        <f t="shared" si="6"/>
        <v>-0.0007390983000739038</v>
      </c>
      <c r="U43" s="84">
        <f t="shared" si="7"/>
        <v>0.47706422018348627</v>
      </c>
      <c r="V43" s="23">
        <v>0.39530516431924884</v>
      </c>
      <c r="W43" s="81">
        <f t="shared" si="5"/>
        <v>0.20682516507223947</v>
      </c>
      <c r="X43" s="104">
        <f>SUM(U43:U44)/2</f>
        <v>0.6082382416136258</v>
      </c>
      <c r="Y43" s="105">
        <f>SUM(V43:V44)/2</f>
        <v>0.6256448823929216</v>
      </c>
      <c r="Z43" s="106">
        <f>(X43/Y43)-1</f>
        <v>-0.027821918262513567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159790</v>
      </c>
      <c r="J44" s="14">
        <v>152933</v>
      </c>
      <c r="K44" s="52">
        <f t="shared" si="3"/>
        <v>0.04483662780433262</v>
      </c>
      <c r="L44" s="49">
        <v>25711</v>
      </c>
      <c r="M44" s="14">
        <v>27910</v>
      </c>
      <c r="N44" s="34">
        <f t="shared" si="4"/>
        <v>-0.07878896452884265</v>
      </c>
      <c r="O44" s="55">
        <v>4769</v>
      </c>
      <c r="P44" s="15">
        <v>4757</v>
      </c>
      <c r="Q44" s="52">
        <f t="shared" si="9"/>
        <v>0.0025225982762244747</v>
      </c>
      <c r="R44" s="60">
        <f t="shared" si="10"/>
        <v>190270</v>
      </c>
      <c r="S44" s="15">
        <f t="shared" si="10"/>
        <v>185600</v>
      </c>
      <c r="T44" s="34">
        <f t="shared" si="6"/>
        <v>0.02516163793103443</v>
      </c>
      <c r="U44" s="58">
        <f t="shared" si="7"/>
        <v>0.7394122630437655</v>
      </c>
      <c r="V44" s="24">
        <v>0.8559846004665943</v>
      </c>
      <c r="W44" s="52">
        <f t="shared" si="5"/>
        <v>-0.13618508716078026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6671</v>
      </c>
      <c r="J45" s="41">
        <v>6680</v>
      </c>
      <c r="K45" s="50">
        <f t="shared" si="3"/>
        <v>-0.0013473053892215647</v>
      </c>
      <c r="L45" s="75">
        <v>468</v>
      </c>
      <c r="M45" s="41">
        <v>494</v>
      </c>
      <c r="N45" s="44">
        <f t="shared" si="4"/>
        <v>-0.052631578947368474</v>
      </c>
      <c r="O45" s="53">
        <v>118</v>
      </c>
      <c r="P45" s="42">
        <v>118</v>
      </c>
      <c r="Q45" s="50">
        <f t="shared" si="9"/>
        <v>0</v>
      </c>
      <c r="R45" s="76">
        <f t="shared" si="10"/>
        <v>7257</v>
      </c>
      <c r="S45" s="42">
        <f t="shared" si="10"/>
        <v>7292</v>
      </c>
      <c r="T45" s="44">
        <f t="shared" si="6"/>
        <v>-0.004799780581459134</v>
      </c>
      <c r="U45" s="56">
        <f t="shared" si="7"/>
        <v>0.8104757650212195</v>
      </c>
      <c r="V45" s="43">
        <v>0.9664034265827868</v>
      </c>
      <c r="W45" s="50">
        <f t="shared" si="5"/>
        <v>-0.1613484154468794</v>
      </c>
      <c r="X45" s="104">
        <f>SUM(U45:U46)/2</f>
        <v>0.9052378825106098</v>
      </c>
      <c r="Y45" s="105">
        <f>SUM(V45:V46)/2</f>
        <v>0.9804574198828271</v>
      </c>
      <c r="Z45" s="106">
        <f>(X45/Y45)-1</f>
        <v>-0.07671882107966166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19075</v>
      </c>
      <c r="J46" s="90">
        <v>18826</v>
      </c>
      <c r="K46" s="93">
        <f t="shared" si="3"/>
        <v>0.013226389036439024</v>
      </c>
      <c r="L46" s="89">
        <v>1107</v>
      </c>
      <c r="M46" s="90">
        <v>1136</v>
      </c>
      <c r="N46" s="91">
        <f t="shared" si="4"/>
        <v>-0.0255281690140845</v>
      </c>
      <c r="O46" s="94">
        <v>435</v>
      </c>
      <c r="P46" s="95">
        <v>415</v>
      </c>
      <c r="Q46" s="93">
        <f t="shared" si="9"/>
        <v>0.04819277108433728</v>
      </c>
      <c r="R46" s="96">
        <f t="shared" si="10"/>
        <v>20617</v>
      </c>
      <c r="S46" s="95">
        <f t="shared" si="10"/>
        <v>20377</v>
      </c>
      <c r="T46" s="91">
        <f t="shared" si="6"/>
        <v>0.011777984983069256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7043</v>
      </c>
      <c r="J47" s="4">
        <v>6961</v>
      </c>
      <c r="K47" s="81">
        <f t="shared" si="3"/>
        <v>0.011779916678638092</v>
      </c>
      <c r="L47" s="78">
        <v>447</v>
      </c>
      <c r="M47" s="4">
        <v>485</v>
      </c>
      <c r="N47" s="79">
        <f t="shared" si="4"/>
        <v>-0.07835051546391758</v>
      </c>
      <c r="O47" s="82">
        <v>171</v>
      </c>
      <c r="P47" s="5">
        <v>175</v>
      </c>
      <c r="Q47" s="81">
        <f t="shared" si="9"/>
        <v>-0.02285714285714291</v>
      </c>
      <c r="R47" s="83">
        <f t="shared" si="10"/>
        <v>7661</v>
      </c>
      <c r="S47" s="5">
        <f t="shared" si="10"/>
        <v>7621</v>
      </c>
      <c r="T47" s="79">
        <f t="shared" si="6"/>
        <v>0.0052486550321479974</v>
      </c>
      <c r="U47" s="84">
        <f t="shared" si="7"/>
        <v>0.8212907375643225</v>
      </c>
      <c r="V47" s="23">
        <v>0.33569635859275243</v>
      </c>
      <c r="W47" s="81">
        <f t="shared" si="5"/>
        <v>1.4465285861520627</v>
      </c>
      <c r="X47" s="104">
        <f>SUM(U47:U53)/7</f>
        <v>0.8602336087048413</v>
      </c>
      <c r="Y47" s="105">
        <f>SUM(V47:V53)/7</f>
        <v>0.6935158555041046</v>
      </c>
      <c r="Z47" s="106">
        <f>(X47/Y47)-1</f>
        <v>0.2403950131458099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4703</v>
      </c>
      <c r="J48" s="9">
        <v>4690</v>
      </c>
      <c r="K48" s="51">
        <f t="shared" si="3"/>
        <v>0.0027718550106610174</v>
      </c>
      <c r="L48" s="48">
        <v>277</v>
      </c>
      <c r="M48" s="9">
        <v>366</v>
      </c>
      <c r="N48" s="33">
        <f t="shared" si="4"/>
        <v>-0.24316939890710387</v>
      </c>
      <c r="O48" s="54">
        <v>180</v>
      </c>
      <c r="P48" s="10">
        <v>185</v>
      </c>
      <c r="Q48" s="51">
        <f t="shared" si="9"/>
        <v>-0.027027027027026973</v>
      </c>
      <c r="R48" s="59">
        <f t="shared" si="10"/>
        <v>5160</v>
      </c>
      <c r="S48" s="10">
        <f t="shared" si="10"/>
        <v>5241</v>
      </c>
      <c r="T48" s="33">
        <f t="shared" si="6"/>
        <v>-0.015455065827132186</v>
      </c>
      <c r="U48" s="57">
        <f t="shared" si="7"/>
        <v>0.8182683158896289</v>
      </c>
      <c r="V48" s="22">
        <v>0.7112119248217758</v>
      </c>
      <c r="W48" s="51">
        <f t="shared" si="5"/>
        <v>0.15052670987579497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7342</v>
      </c>
      <c r="J49" s="9">
        <v>7364</v>
      </c>
      <c r="K49" s="51">
        <f t="shared" si="3"/>
        <v>-0.002987506789788208</v>
      </c>
      <c r="L49" s="48">
        <v>386</v>
      </c>
      <c r="M49" s="9">
        <v>435</v>
      </c>
      <c r="N49" s="33">
        <f t="shared" si="4"/>
        <v>-0.11264367816091958</v>
      </c>
      <c r="O49" s="54">
        <v>142</v>
      </c>
      <c r="P49" s="10">
        <v>143</v>
      </c>
      <c r="Q49" s="51">
        <f t="shared" si="9"/>
        <v>-0.006993006993006978</v>
      </c>
      <c r="R49" s="59">
        <f t="shared" si="10"/>
        <v>7870</v>
      </c>
      <c r="S49" s="10">
        <f t="shared" si="10"/>
        <v>7942</v>
      </c>
      <c r="T49" s="33">
        <f t="shared" si="6"/>
        <v>-0.009065726517250017</v>
      </c>
      <c r="U49" s="57">
        <f t="shared" si="7"/>
        <v>0.9455725099122912</v>
      </c>
      <c r="V49" s="22">
        <v>0.7737605330197923</v>
      </c>
      <c r="W49" s="51">
        <f t="shared" si="5"/>
        <v>0.22204799748826698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12609</v>
      </c>
      <c r="J50" s="9">
        <v>12468</v>
      </c>
      <c r="K50" s="51">
        <f t="shared" si="3"/>
        <v>0.011308950914340699</v>
      </c>
      <c r="L50" s="48">
        <v>667</v>
      </c>
      <c r="M50" s="9">
        <v>760</v>
      </c>
      <c r="N50" s="33">
        <f t="shared" si="4"/>
        <v>-0.12236842105263157</v>
      </c>
      <c r="O50" s="54">
        <v>226</v>
      </c>
      <c r="P50" s="10">
        <v>228</v>
      </c>
      <c r="Q50" s="51">
        <f t="shared" si="9"/>
        <v>-0.00877192982456143</v>
      </c>
      <c r="R50" s="59">
        <f t="shared" si="10"/>
        <v>13502</v>
      </c>
      <c r="S50" s="10">
        <f t="shared" si="10"/>
        <v>13456</v>
      </c>
      <c r="T50" s="33">
        <f t="shared" si="6"/>
        <v>0.003418549346016597</v>
      </c>
      <c r="U50" s="57">
        <f t="shared" si="7"/>
        <v>0.945981923912282</v>
      </c>
      <c r="V50" s="22">
        <v>1.0690371554135039</v>
      </c>
      <c r="W50" s="51">
        <f t="shared" si="5"/>
        <v>-0.11510847015754477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14080</v>
      </c>
      <c r="J51" s="9">
        <v>14109</v>
      </c>
      <c r="K51" s="51">
        <f t="shared" si="3"/>
        <v>-0.0020554256148557215</v>
      </c>
      <c r="L51" s="48">
        <v>1049</v>
      </c>
      <c r="M51" s="9">
        <v>1089</v>
      </c>
      <c r="N51" s="33">
        <f t="shared" si="4"/>
        <v>-0.03673094582185488</v>
      </c>
      <c r="O51" s="54">
        <v>456</v>
      </c>
      <c r="P51" s="10">
        <v>455</v>
      </c>
      <c r="Q51" s="51">
        <f t="shared" si="9"/>
        <v>0.00219780219780219</v>
      </c>
      <c r="R51" s="59">
        <f t="shared" si="10"/>
        <v>15585</v>
      </c>
      <c r="S51" s="10">
        <f t="shared" si="10"/>
        <v>15653</v>
      </c>
      <c r="T51" s="33">
        <f t="shared" si="6"/>
        <v>-0.004344215166421805</v>
      </c>
      <c r="U51" s="57">
        <f t="shared" si="7"/>
        <v>0.8352537649391715</v>
      </c>
      <c r="V51" s="22">
        <v>0.8566190554369836</v>
      </c>
      <c r="W51" s="51">
        <f t="shared" si="5"/>
        <v>-0.024941413995177908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6583</v>
      </c>
      <c r="J52" s="9">
        <v>6469</v>
      </c>
      <c r="K52" s="51">
        <f t="shared" si="3"/>
        <v>0.017622507342711424</v>
      </c>
      <c r="L52" s="48">
        <v>423</v>
      </c>
      <c r="M52" s="9">
        <v>493</v>
      </c>
      <c r="N52" s="33">
        <f t="shared" si="4"/>
        <v>-0.14198782961460443</v>
      </c>
      <c r="O52" s="54">
        <v>93</v>
      </c>
      <c r="P52" s="10">
        <v>100</v>
      </c>
      <c r="Q52" s="51">
        <f t="shared" si="9"/>
        <v>-0.06999999999999995</v>
      </c>
      <c r="R52" s="59">
        <f t="shared" si="10"/>
        <v>7099</v>
      </c>
      <c r="S52" s="10">
        <f t="shared" si="10"/>
        <v>7062</v>
      </c>
      <c r="T52" s="33">
        <f t="shared" si="6"/>
        <v>0.005239308977626811</v>
      </c>
      <c r="U52" s="57">
        <f t="shared" si="7"/>
        <v>0.7733957947488833</v>
      </c>
      <c r="V52" s="22">
        <v>0.3451736691921677</v>
      </c>
      <c r="W52" s="51">
        <f t="shared" si="5"/>
        <v>1.24059904847004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11781</v>
      </c>
      <c r="J53" s="14">
        <v>11692</v>
      </c>
      <c r="K53" s="52">
        <f t="shared" si="3"/>
        <v>0.007612042422169063</v>
      </c>
      <c r="L53" s="49">
        <v>949</v>
      </c>
      <c r="M53" s="14">
        <v>1023</v>
      </c>
      <c r="N53" s="34">
        <f t="shared" si="4"/>
        <v>-0.07233626588465303</v>
      </c>
      <c r="O53" s="55">
        <v>327</v>
      </c>
      <c r="P53" s="15">
        <v>332</v>
      </c>
      <c r="Q53" s="52">
        <f t="shared" si="9"/>
        <v>-0.015060240963855387</v>
      </c>
      <c r="R53" s="60">
        <f t="shared" si="10"/>
        <v>13057</v>
      </c>
      <c r="S53" s="15">
        <f t="shared" si="10"/>
        <v>13047</v>
      </c>
      <c r="T53" s="34">
        <f t="shared" si="6"/>
        <v>0.0007664597225416347</v>
      </c>
      <c r="U53" s="58">
        <f t="shared" si="7"/>
        <v>0.8818722139673105</v>
      </c>
      <c r="V53" s="24">
        <v>0.763112292051756</v>
      </c>
      <c r="W53" s="52">
        <f t="shared" si="5"/>
        <v>0.15562574886095515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9879</v>
      </c>
      <c r="J54" s="41">
        <v>9917</v>
      </c>
      <c r="K54" s="50">
        <f t="shared" si="3"/>
        <v>-0.003831803972975667</v>
      </c>
      <c r="L54" s="75">
        <v>554</v>
      </c>
      <c r="M54" s="41">
        <v>579</v>
      </c>
      <c r="N54" s="44">
        <f t="shared" si="4"/>
        <v>-0.04317789291882557</v>
      </c>
      <c r="O54" s="53">
        <v>167</v>
      </c>
      <c r="P54" s="42">
        <v>164</v>
      </c>
      <c r="Q54" s="50">
        <f t="shared" si="9"/>
        <v>0.018292682926829285</v>
      </c>
      <c r="R54" s="76">
        <f t="shared" si="10"/>
        <v>10600</v>
      </c>
      <c r="S54" s="42">
        <f t="shared" si="10"/>
        <v>10660</v>
      </c>
      <c r="T54" s="44">
        <f t="shared" si="6"/>
        <v>-0.0056285178236398226</v>
      </c>
      <c r="U54" s="56">
        <f t="shared" si="7"/>
        <v>0.9351565946184385</v>
      </c>
      <c r="V54" s="43">
        <v>0.9422994606626145</v>
      </c>
      <c r="W54" s="50">
        <f t="shared" si="5"/>
        <v>-0.00758025059162537</v>
      </c>
      <c r="X54" s="104">
        <f>SUM(U54:U58)/5</f>
        <v>0.8631142609473098</v>
      </c>
      <c r="Y54" s="105">
        <f>SUM(V54:V58)/5</f>
        <v>0.9343337720693933</v>
      </c>
      <c r="Z54" s="106">
        <f>(X54/Y54)-1</f>
        <v>-0.07622491367762951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4948</v>
      </c>
      <c r="J55" s="9">
        <v>4851</v>
      </c>
      <c r="K55" s="51">
        <f t="shared" si="3"/>
        <v>0.019995877138734297</v>
      </c>
      <c r="L55" s="48">
        <v>542</v>
      </c>
      <c r="M55" s="9">
        <v>622</v>
      </c>
      <c r="N55" s="33">
        <f t="shared" si="4"/>
        <v>-0.1286173633440515</v>
      </c>
      <c r="O55" s="54">
        <v>38</v>
      </c>
      <c r="P55" s="10">
        <v>37</v>
      </c>
      <c r="Q55" s="51">
        <f t="shared" si="9"/>
        <v>0.027027027027026973</v>
      </c>
      <c r="R55" s="59">
        <f t="shared" si="10"/>
        <v>5528</v>
      </c>
      <c r="S55" s="10">
        <f t="shared" si="10"/>
        <v>5510</v>
      </c>
      <c r="T55" s="33">
        <f t="shared" si="6"/>
        <v>0.0032667876588021727</v>
      </c>
      <c r="U55" s="57">
        <f t="shared" si="7"/>
        <v>0.7418142780461621</v>
      </c>
      <c r="V55" s="22">
        <v>0.9533644237175216</v>
      </c>
      <c r="W55" s="51">
        <f t="shared" si="5"/>
        <v>-0.2218985105888963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5506</v>
      </c>
      <c r="J56" s="9">
        <v>5434</v>
      </c>
      <c r="K56" s="51">
        <f t="shared" si="3"/>
        <v>0.013249907986750076</v>
      </c>
      <c r="L56" s="48">
        <v>343</v>
      </c>
      <c r="M56" s="9">
        <v>436</v>
      </c>
      <c r="N56" s="33">
        <f t="shared" si="4"/>
        <v>-0.21330275229357798</v>
      </c>
      <c r="O56" s="54">
        <v>29</v>
      </c>
      <c r="P56" s="10">
        <v>30</v>
      </c>
      <c r="Q56" s="51">
        <f t="shared" si="9"/>
        <v>-0.033333333333333326</v>
      </c>
      <c r="R56" s="59">
        <f t="shared" si="10"/>
        <v>5878</v>
      </c>
      <c r="S56" s="10">
        <f t="shared" si="10"/>
        <v>5900</v>
      </c>
      <c r="T56" s="33">
        <f t="shared" si="6"/>
        <v>-0.003728813559322086</v>
      </c>
      <c r="U56" s="57">
        <f t="shared" si="7"/>
        <v>0.8398342620374339</v>
      </c>
      <c r="V56" s="22">
        <v>0.7010344435603046</v>
      </c>
      <c r="W56" s="51">
        <f t="shared" si="5"/>
        <v>0.1979928657602248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5451</v>
      </c>
      <c r="J57" s="9">
        <v>5405</v>
      </c>
      <c r="K57" s="51">
        <f t="shared" si="3"/>
        <v>0.008510638297872353</v>
      </c>
      <c r="L57" s="48">
        <v>400</v>
      </c>
      <c r="M57" s="9">
        <v>442</v>
      </c>
      <c r="N57" s="33">
        <f t="shared" si="4"/>
        <v>-0.09502262443438914</v>
      </c>
      <c r="O57" s="54">
        <v>27</v>
      </c>
      <c r="P57" s="10">
        <v>22</v>
      </c>
      <c r="Q57" s="51">
        <f t="shared" si="9"/>
        <v>0.2272727272727273</v>
      </c>
      <c r="R57" s="59">
        <f t="shared" si="10"/>
        <v>5878</v>
      </c>
      <c r="S57" s="10">
        <f t="shared" si="10"/>
        <v>5869</v>
      </c>
      <c r="T57" s="33">
        <f t="shared" si="6"/>
        <v>0.0015334810018743372</v>
      </c>
      <c r="U57" s="57">
        <f t="shared" si="7"/>
        <v>0.8121027908261951</v>
      </c>
      <c r="V57" s="22">
        <v>0.9766492488569563</v>
      </c>
      <c r="W57" s="51">
        <f t="shared" si="5"/>
        <v>-0.16848060675144316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37688</v>
      </c>
      <c r="J58" s="90">
        <v>37133</v>
      </c>
      <c r="K58" s="93">
        <f t="shared" si="3"/>
        <v>0.014946274203538668</v>
      </c>
      <c r="L58" s="89">
        <v>5342</v>
      </c>
      <c r="M58" s="90">
        <v>5531</v>
      </c>
      <c r="N58" s="91">
        <f t="shared" si="4"/>
        <v>-0.034171035979027264</v>
      </c>
      <c r="O58" s="94">
        <v>989</v>
      </c>
      <c r="P58" s="95">
        <v>985</v>
      </c>
      <c r="Q58" s="93">
        <f t="shared" si="9"/>
        <v>0.004060913705583813</v>
      </c>
      <c r="R58" s="96">
        <f t="shared" si="10"/>
        <v>44019</v>
      </c>
      <c r="S58" s="95">
        <f t="shared" si="10"/>
        <v>43649</v>
      </c>
      <c r="T58" s="91">
        <f t="shared" si="6"/>
        <v>0.008476711952163818</v>
      </c>
      <c r="U58" s="97">
        <f t="shared" si="7"/>
        <v>0.9866633792083203</v>
      </c>
      <c r="V58" s="98">
        <v>1.0983212835495693</v>
      </c>
      <c r="W58" s="93">
        <f t="shared" si="5"/>
        <v>-0.10166233324769192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21353</v>
      </c>
      <c r="J59" s="4">
        <v>21025</v>
      </c>
      <c r="K59" s="81">
        <f t="shared" si="3"/>
        <v>0.015600475624256926</v>
      </c>
      <c r="L59" s="78">
        <v>669</v>
      </c>
      <c r="M59" s="4">
        <v>719</v>
      </c>
      <c r="N59" s="79">
        <f t="shared" si="4"/>
        <v>-0.06954102920723226</v>
      </c>
      <c r="O59" s="82">
        <v>592</v>
      </c>
      <c r="P59" s="5">
        <v>580</v>
      </c>
      <c r="Q59" s="81">
        <f t="shared" si="9"/>
        <v>0.020689655172413834</v>
      </c>
      <c r="R59" s="83">
        <f t="shared" si="10"/>
        <v>22614</v>
      </c>
      <c r="S59" s="5">
        <f t="shared" si="10"/>
        <v>22324</v>
      </c>
      <c r="T59" s="79">
        <f t="shared" si="6"/>
        <v>0.01299050349399744</v>
      </c>
      <c r="U59" s="84">
        <f t="shared" si="7"/>
        <v>1</v>
      </c>
      <c r="V59" s="23">
        <v>0.5337878787878788</v>
      </c>
      <c r="W59" s="81">
        <f t="shared" si="5"/>
        <v>0.8734033494181095</v>
      </c>
      <c r="X59" s="104">
        <f>SUM(U59:U63)/5</f>
        <v>0.7816371355044213</v>
      </c>
      <c r="Y59" s="105">
        <f>SUM(V59:V63)/5</f>
        <v>0.5331900780318992</v>
      </c>
      <c r="Z59" s="106">
        <f>(X59/Y59)-1</f>
        <v>0.4659633922476296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5795</v>
      </c>
      <c r="J60" s="9">
        <v>5596</v>
      </c>
      <c r="K60" s="51">
        <f t="shared" si="3"/>
        <v>0.0355611150822015</v>
      </c>
      <c r="L60" s="48">
        <v>174</v>
      </c>
      <c r="M60" s="9">
        <v>242</v>
      </c>
      <c r="N60" s="33">
        <f t="shared" si="4"/>
        <v>-0.28099173553719003</v>
      </c>
      <c r="O60" s="54">
        <v>230</v>
      </c>
      <c r="P60" s="10">
        <v>228</v>
      </c>
      <c r="Q60" s="51">
        <f t="shared" si="9"/>
        <v>0.00877192982456143</v>
      </c>
      <c r="R60" s="59">
        <f t="shared" si="10"/>
        <v>6199</v>
      </c>
      <c r="S60" s="10">
        <f t="shared" si="10"/>
        <v>6066</v>
      </c>
      <c r="T60" s="33">
        <f t="shared" si="6"/>
        <v>0.02192548631717761</v>
      </c>
      <c r="U60" s="57">
        <f t="shared" si="7"/>
        <v>0.830074986609534</v>
      </c>
      <c r="V60" s="22">
        <v>0.4269514960860341</v>
      </c>
      <c r="W60" s="51">
        <f t="shared" si="5"/>
        <v>0.9441903687398425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6925</v>
      </c>
      <c r="J61" s="9">
        <v>6772</v>
      </c>
      <c r="K61" s="51">
        <f t="shared" si="3"/>
        <v>0.022593030124040236</v>
      </c>
      <c r="L61" s="48">
        <v>252</v>
      </c>
      <c r="M61" s="9">
        <v>253</v>
      </c>
      <c r="N61" s="33">
        <f t="shared" si="4"/>
        <v>-0.0039525691699604515</v>
      </c>
      <c r="O61" s="54">
        <v>260</v>
      </c>
      <c r="P61" s="10">
        <v>264</v>
      </c>
      <c r="Q61" s="51">
        <f t="shared" si="9"/>
        <v>-0.015151515151515138</v>
      </c>
      <c r="R61" s="59">
        <f t="shared" si="10"/>
        <v>7437</v>
      </c>
      <c r="S61" s="10">
        <f t="shared" si="10"/>
        <v>7289</v>
      </c>
      <c r="T61" s="33">
        <f t="shared" si="6"/>
        <v>0.020304568527918843</v>
      </c>
      <c r="U61" s="57">
        <f t="shared" si="7"/>
        <v>0.5904724096863835</v>
      </c>
      <c r="V61" s="22">
        <v>0.4436468885672938</v>
      </c>
      <c r="W61" s="51">
        <f t="shared" si="5"/>
        <v>0.33095131489199825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20644</v>
      </c>
      <c r="J62" s="9">
        <v>20277</v>
      </c>
      <c r="K62" s="51">
        <f t="shared" si="3"/>
        <v>0.018099324357646607</v>
      </c>
      <c r="L62" s="48">
        <v>600</v>
      </c>
      <c r="M62" s="9">
        <v>581</v>
      </c>
      <c r="N62" s="33">
        <f t="shared" si="4"/>
        <v>0.03270223752151469</v>
      </c>
      <c r="O62" s="54">
        <v>509</v>
      </c>
      <c r="P62" s="10">
        <v>490</v>
      </c>
      <c r="Q62" s="51">
        <f t="shared" si="9"/>
        <v>0.038775510204081653</v>
      </c>
      <c r="R62" s="59">
        <f t="shared" si="10"/>
        <v>21753</v>
      </c>
      <c r="S62" s="10">
        <f t="shared" si="10"/>
        <v>21348</v>
      </c>
      <c r="T62" s="33">
        <f t="shared" si="6"/>
        <v>0.018971332209106295</v>
      </c>
      <c r="U62" s="57">
        <f t="shared" si="7"/>
        <v>0.8621195307545974</v>
      </c>
      <c r="V62" s="22">
        <v>0.6055149127743388</v>
      </c>
      <c r="W62" s="51">
        <f t="shared" si="5"/>
        <v>0.4237791878726018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7858</v>
      </c>
      <c r="J63" s="14">
        <v>7729</v>
      </c>
      <c r="K63" s="52">
        <f t="shared" si="3"/>
        <v>0.016690386854703032</v>
      </c>
      <c r="L63" s="49">
        <v>239</v>
      </c>
      <c r="M63" s="14">
        <v>283</v>
      </c>
      <c r="N63" s="34">
        <f t="shared" si="4"/>
        <v>-0.15547703180212014</v>
      </c>
      <c r="O63" s="55">
        <v>193</v>
      </c>
      <c r="P63" s="15">
        <v>188</v>
      </c>
      <c r="Q63" s="52">
        <f t="shared" si="9"/>
        <v>0.02659574468085113</v>
      </c>
      <c r="R63" s="60">
        <f t="shared" si="10"/>
        <v>8290</v>
      </c>
      <c r="S63" s="15">
        <f t="shared" si="10"/>
        <v>8200</v>
      </c>
      <c r="T63" s="34">
        <f t="shared" si="6"/>
        <v>0.01097560975609757</v>
      </c>
      <c r="U63" s="58">
        <f t="shared" si="7"/>
        <v>0.6255187504715913</v>
      </c>
      <c r="V63" s="24">
        <v>0.6560492139439508</v>
      </c>
      <c r="W63" s="52">
        <f t="shared" si="5"/>
        <v>-0.04653684940619074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35004</v>
      </c>
      <c r="J64" s="41">
        <v>34682</v>
      </c>
      <c r="K64" s="50">
        <f t="shared" si="3"/>
        <v>0.009284354996828226</v>
      </c>
      <c r="L64" s="75">
        <v>1257</v>
      </c>
      <c r="M64" s="41">
        <v>1347</v>
      </c>
      <c r="N64" s="44">
        <f t="shared" si="4"/>
        <v>-0.06681514476614703</v>
      </c>
      <c r="O64" s="53">
        <v>943</v>
      </c>
      <c r="P64" s="42">
        <v>927</v>
      </c>
      <c r="Q64" s="50">
        <f t="shared" si="9"/>
        <v>0.01725997842502691</v>
      </c>
      <c r="R64" s="76">
        <f t="shared" si="10"/>
        <v>37204</v>
      </c>
      <c r="S64" s="42">
        <f t="shared" si="10"/>
        <v>36956</v>
      </c>
      <c r="T64" s="44">
        <f t="shared" si="6"/>
        <v>0.006710682974347959</v>
      </c>
      <c r="U64" s="56">
        <f t="shared" si="7"/>
        <v>0.6574771144806136</v>
      </c>
      <c r="V64" s="43">
        <v>0.9453290870488322</v>
      </c>
      <c r="W64" s="50">
        <f t="shared" si="5"/>
        <v>-0.3044992230873239</v>
      </c>
      <c r="X64" s="104">
        <f>SUM(U64:U66)/3</f>
        <v>0.6071445578609181</v>
      </c>
      <c r="Y64" s="105">
        <f>SUM(V64:V66)/3</f>
        <v>0.5937874928351842</v>
      </c>
      <c r="Z64" s="106">
        <f>(X64/Y64)-1</f>
        <v>0.02249468907126584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7789</v>
      </c>
      <c r="J65" s="9">
        <v>7735</v>
      </c>
      <c r="K65" s="51">
        <f t="shared" si="3"/>
        <v>0.006981254040077545</v>
      </c>
      <c r="L65" s="48">
        <v>200</v>
      </c>
      <c r="M65" s="9">
        <v>252</v>
      </c>
      <c r="N65" s="33">
        <f t="shared" si="4"/>
        <v>-0.2063492063492064</v>
      </c>
      <c r="O65" s="54">
        <v>127</v>
      </c>
      <c r="P65" s="10">
        <v>107</v>
      </c>
      <c r="Q65" s="51">
        <f t="shared" si="9"/>
        <v>0.1869158878504673</v>
      </c>
      <c r="R65" s="59">
        <f t="shared" si="10"/>
        <v>8116</v>
      </c>
      <c r="S65" s="10">
        <f t="shared" si="10"/>
        <v>8094</v>
      </c>
      <c r="T65" s="33">
        <f t="shared" si="6"/>
        <v>0.002718062762540052</v>
      </c>
      <c r="U65" s="57">
        <f t="shared" si="7"/>
        <v>0.3174032068830661</v>
      </c>
      <c r="V65" s="22">
        <v>0.36021617998240396</v>
      </c>
      <c r="W65" s="51">
        <f t="shared" si="5"/>
        <v>-0.11885355372273732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10193</v>
      </c>
      <c r="J66" s="14">
        <v>10156</v>
      </c>
      <c r="K66" s="52">
        <f t="shared" si="3"/>
        <v>0.0036431666010239283</v>
      </c>
      <c r="L66" s="49">
        <v>309</v>
      </c>
      <c r="M66" s="14">
        <v>321</v>
      </c>
      <c r="N66" s="34">
        <f t="shared" si="4"/>
        <v>-0.03738317757009346</v>
      </c>
      <c r="O66" s="55">
        <v>256</v>
      </c>
      <c r="P66" s="15">
        <v>236</v>
      </c>
      <c r="Q66" s="52">
        <f t="shared" si="9"/>
        <v>0.0847457627118644</v>
      </c>
      <c r="R66" s="60">
        <f t="shared" si="10"/>
        <v>10758</v>
      </c>
      <c r="S66" s="15">
        <f t="shared" si="10"/>
        <v>10713</v>
      </c>
      <c r="T66" s="34">
        <f t="shared" si="6"/>
        <v>0.004200504060487331</v>
      </c>
      <c r="U66" s="58">
        <f t="shared" si="7"/>
        <v>0.8465533522190746</v>
      </c>
      <c r="V66" s="24">
        <v>0.4758172114743162</v>
      </c>
      <c r="W66" s="52">
        <f t="shared" si="5"/>
        <v>0.7791566420979921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1175923</v>
      </c>
      <c r="J68" s="27">
        <f>SUM(J3:J67)</f>
        <v>1145307</v>
      </c>
      <c r="K68" s="61">
        <f>(I68/J68)-1</f>
        <v>0.02673169726544944</v>
      </c>
      <c r="L68" s="64">
        <f>SUM(L3:L67)</f>
        <v>278513</v>
      </c>
      <c r="M68" s="27">
        <f>SUM(M3:M67)</f>
        <v>295383</v>
      </c>
      <c r="N68" s="62">
        <f>(L68/M68)-1</f>
        <v>-0.0571122914995108</v>
      </c>
      <c r="O68" s="65">
        <f>SUM(O3:O67)</f>
        <v>33746</v>
      </c>
      <c r="P68" s="27">
        <f>SUM(P3:P67)</f>
        <v>33566</v>
      </c>
      <c r="Q68" s="61">
        <f>(O68/P68)-1</f>
        <v>0.00536256926651979</v>
      </c>
      <c r="R68" s="64">
        <f>SUM(R3:R67)</f>
        <v>1488182</v>
      </c>
      <c r="S68" s="27">
        <f>SUM(S3:S67)</f>
        <v>1474256</v>
      </c>
      <c r="T68" s="62">
        <f t="shared" si="6"/>
        <v>0.009446120619485354</v>
      </c>
      <c r="U68" s="63">
        <f>+R68/F68</f>
        <v>0.9134540606599266</v>
      </c>
      <c r="V68" s="32">
        <f>+S68/G68</f>
        <v>0.9059043152638648</v>
      </c>
      <c r="W68" s="62">
        <f>(U68/V68)-1</f>
        <v>0.008333932479240636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30616</v>
      </c>
      <c r="L69" s="99">
        <f>L68-M68</f>
        <v>-16870</v>
      </c>
      <c r="O69" s="99">
        <f>O68-P68</f>
        <v>180</v>
      </c>
      <c r="R69" s="99">
        <f>R68-S68</f>
        <v>13926</v>
      </c>
    </row>
    <row r="70" spans="6:21" ht="24.75" thickBot="1">
      <c r="F70" s="100" t="s">
        <v>243</v>
      </c>
      <c r="I70" s="100" t="s">
        <v>250</v>
      </c>
      <c r="L70" s="100" t="s">
        <v>251</v>
      </c>
      <c r="O70" s="100" t="s">
        <v>252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4832</v>
      </c>
      <c r="G2">
        <v>76</v>
      </c>
      <c r="H2">
        <v>241</v>
      </c>
      <c r="I2">
        <v>5558</v>
      </c>
      <c r="J2">
        <f>+B2-LEFT(K2,5)</f>
        <v>564</v>
      </c>
      <c r="K2" t="s">
        <v>165</v>
      </c>
      <c r="L2" s="120">
        <v>238274</v>
      </c>
      <c r="M2" s="120">
        <v>13866</v>
      </c>
      <c r="N2" s="120">
        <v>177730</v>
      </c>
      <c r="O2">
        <f aca="true" t="shared" si="0" ref="O2:O33">+P2-B2</f>
        <v>-564</v>
      </c>
      <c r="P2" s="123" t="s">
        <v>78</v>
      </c>
      <c r="Q2">
        <v>393009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26163</v>
      </c>
      <c r="G3">
        <v>598</v>
      </c>
      <c r="H3">
        <v>1829</v>
      </c>
      <c r="I3">
        <v>27766</v>
      </c>
      <c r="J3">
        <f aca="true" t="shared" si="1" ref="J3:J65">+B3-LEFT(K3,5)</f>
        <v>659</v>
      </c>
      <c r="K3" t="s">
        <v>166</v>
      </c>
      <c r="L3" s="120">
        <v>7043</v>
      </c>
      <c r="M3" s="120">
        <v>171</v>
      </c>
      <c r="N3" s="120">
        <v>447</v>
      </c>
      <c r="O3">
        <f t="shared" si="0"/>
        <v>-659</v>
      </c>
      <c r="P3" s="123" t="s">
        <v>80</v>
      </c>
      <c r="Q3">
        <v>9328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8080</v>
      </c>
      <c r="G4">
        <v>134</v>
      </c>
      <c r="H4">
        <v>334</v>
      </c>
      <c r="I4">
        <v>11086</v>
      </c>
      <c r="J4">
        <f t="shared" si="1"/>
        <v>677</v>
      </c>
      <c r="K4" t="s">
        <v>167</v>
      </c>
      <c r="L4" s="120">
        <v>6911</v>
      </c>
      <c r="M4" s="120">
        <v>22</v>
      </c>
      <c r="N4" s="120">
        <v>640</v>
      </c>
      <c r="O4">
        <f t="shared" si="0"/>
        <v>-677</v>
      </c>
      <c r="P4" s="123" t="s">
        <v>82</v>
      </c>
      <c r="Q4">
        <v>7367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238274</v>
      </c>
      <c r="G5">
        <v>13866</v>
      </c>
      <c r="H5">
        <v>177730</v>
      </c>
      <c r="I5">
        <v>393009</v>
      </c>
      <c r="J5">
        <f t="shared" si="1"/>
        <v>-35</v>
      </c>
      <c r="K5" t="s">
        <v>168</v>
      </c>
      <c r="L5" s="120">
        <v>6214</v>
      </c>
      <c r="M5" s="120">
        <v>144</v>
      </c>
      <c r="N5" s="120">
        <v>418</v>
      </c>
      <c r="O5">
        <f t="shared" si="0"/>
        <v>35</v>
      </c>
      <c r="P5" s="123" t="s">
        <v>85</v>
      </c>
      <c r="Q5">
        <v>8610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9423</v>
      </c>
      <c r="G6">
        <v>25</v>
      </c>
      <c r="H6">
        <v>1174</v>
      </c>
      <c r="I6">
        <v>15316</v>
      </c>
      <c r="J6">
        <f t="shared" si="1"/>
        <v>189</v>
      </c>
      <c r="K6" t="s">
        <v>169</v>
      </c>
      <c r="L6" s="120">
        <v>5909</v>
      </c>
      <c r="M6" s="120">
        <v>53</v>
      </c>
      <c r="N6" s="120">
        <v>440</v>
      </c>
      <c r="O6">
        <f t="shared" si="0"/>
        <v>-189</v>
      </c>
      <c r="P6" s="123" t="s">
        <v>87</v>
      </c>
      <c r="Q6">
        <v>8427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7657</v>
      </c>
      <c r="G7">
        <v>38</v>
      </c>
      <c r="H7">
        <v>496</v>
      </c>
      <c r="I7">
        <v>9920</v>
      </c>
      <c r="J7">
        <f t="shared" si="1"/>
        <v>302</v>
      </c>
      <c r="K7" t="s">
        <v>170</v>
      </c>
      <c r="L7" s="120">
        <v>35004</v>
      </c>
      <c r="M7" s="120">
        <v>943</v>
      </c>
      <c r="N7" s="120">
        <v>1257</v>
      </c>
      <c r="O7">
        <f t="shared" si="0"/>
        <v>-302</v>
      </c>
      <c r="P7" s="123" t="s">
        <v>89</v>
      </c>
      <c r="Q7">
        <v>56586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3014</v>
      </c>
      <c r="G8">
        <v>6</v>
      </c>
      <c r="H8">
        <v>436</v>
      </c>
      <c r="I8">
        <v>4350</v>
      </c>
      <c r="J8">
        <f t="shared" si="1"/>
        <v>397</v>
      </c>
      <c r="K8" t="s">
        <v>171</v>
      </c>
      <c r="L8" s="120">
        <v>4703</v>
      </c>
      <c r="M8" s="120">
        <v>180</v>
      </c>
      <c r="N8" s="120">
        <v>277</v>
      </c>
      <c r="O8">
        <f t="shared" si="0"/>
        <v>-397</v>
      </c>
      <c r="P8" s="123" t="s">
        <v>91</v>
      </c>
      <c r="Q8">
        <v>6306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7930</v>
      </c>
      <c r="G9">
        <v>50</v>
      </c>
      <c r="H9">
        <v>881</v>
      </c>
      <c r="I9">
        <v>13333</v>
      </c>
      <c r="J9">
        <f t="shared" si="1"/>
        <v>678</v>
      </c>
      <c r="K9" t="s">
        <v>172</v>
      </c>
      <c r="L9" s="120">
        <v>18157</v>
      </c>
      <c r="M9" s="120">
        <v>189</v>
      </c>
      <c r="N9" s="120">
        <v>1268</v>
      </c>
      <c r="O9">
        <f t="shared" si="0"/>
        <v>-678</v>
      </c>
      <c r="P9" s="123" t="s">
        <v>92</v>
      </c>
      <c r="Q9">
        <v>23935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8413</v>
      </c>
      <c r="G10">
        <v>51</v>
      </c>
      <c r="H10">
        <v>873</v>
      </c>
      <c r="I10">
        <v>10967</v>
      </c>
      <c r="J10">
        <f t="shared" si="1"/>
        <v>682</v>
      </c>
      <c r="K10" t="s">
        <v>173</v>
      </c>
      <c r="L10" s="120">
        <v>7342</v>
      </c>
      <c r="M10" s="120">
        <v>142</v>
      </c>
      <c r="N10" s="120">
        <v>386</v>
      </c>
      <c r="O10">
        <f t="shared" si="0"/>
        <v>-682</v>
      </c>
      <c r="P10" s="123" t="s">
        <v>93</v>
      </c>
      <c r="Q10">
        <v>8323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7435</v>
      </c>
      <c r="G11">
        <v>106</v>
      </c>
      <c r="H11">
        <v>268</v>
      </c>
      <c r="I11">
        <v>5773</v>
      </c>
      <c r="J11">
        <f t="shared" si="1"/>
        <v>26</v>
      </c>
      <c r="K11" t="s">
        <v>174</v>
      </c>
      <c r="L11" s="120">
        <v>8136</v>
      </c>
      <c r="M11" s="120">
        <v>142</v>
      </c>
      <c r="N11" s="120">
        <v>542</v>
      </c>
      <c r="O11">
        <f t="shared" si="0"/>
        <v>-26</v>
      </c>
      <c r="P11" s="123" t="s">
        <v>94</v>
      </c>
      <c r="Q11">
        <v>13750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7152</v>
      </c>
      <c r="G12">
        <v>92</v>
      </c>
      <c r="H12">
        <v>232</v>
      </c>
      <c r="I12">
        <v>12072</v>
      </c>
      <c r="J12">
        <f t="shared" si="1"/>
        <v>46</v>
      </c>
      <c r="K12" t="s">
        <v>175</v>
      </c>
      <c r="L12" s="120">
        <v>5808</v>
      </c>
      <c r="M12" s="120">
        <v>48</v>
      </c>
      <c r="N12" s="120">
        <v>577</v>
      </c>
      <c r="O12">
        <f t="shared" si="0"/>
        <v>-46</v>
      </c>
      <c r="P12" s="123" t="s">
        <v>95</v>
      </c>
      <c r="Q12">
        <v>7242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8788</v>
      </c>
      <c r="G13">
        <v>198</v>
      </c>
      <c r="H13">
        <v>241</v>
      </c>
      <c r="I13">
        <v>9579</v>
      </c>
      <c r="J13">
        <f t="shared" si="1"/>
        <v>190</v>
      </c>
      <c r="K13" t="s">
        <v>176</v>
      </c>
      <c r="L13" s="120">
        <v>13480</v>
      </c>
      <c r="M13" s="120">
        <v>129</v>
      </c>
      <c r="N13" s="120">
        <v>572</v>
      </c>
      <c r="O13">
        <f t="shared" si="0"/>
        <v>-190</v>
      </c>
      <c r="P13" s="123" t="s">
        <v>96</v>
      </c>
      <c r="Q13">
        <v>15490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13005</v>
      </c>
      <c r="G14">
        <v>167</v>
      </c>
      <c r="H14">
        <v>301</v>
      </c>
      <c r="I14">
        <v>9787</v>
      </c>
      <c r="J14">
        <f t="shared" si="1"/>
        <v>316</v>
      </c>
      <c r="K14" t="s">
        <v>177</v>
      </c>
      <c r="L14" s="120">
        <v>8875</v>
      </c>
      <c r="M14" s="120">
        <v>63</v>
      </c>
      <c r="N14" s="120">
        <v>392</v>
      </c>
      <c r="O14">
        <f t="shared" si="0"/>
        <v>-316</v>
      </c>
      <c r="P14" s="123" t="s">
        <v>97</v>
      </c>
      <c r="Q14">
        <v>9208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14499</v>
      </c>
      <c r="G15">
        <v>314</v>
      </c>
      <c r="H15">
        <v>608</v>
      </c>
      <c r="I15">
        <v>17897</v>
      </c>
      <c r="J15">
        <f t="shared" si="1"/>
        <v>559</v>
      </c>
      <c r="K15" t="s">
        <v>178</v>
      </c>
      <c r="L15" s="120">
        <v>31163</v>
      </c>
      <c r="M15" s="120">
        <v>547</v>
      </c>
      <c r="N15" s="120">
        <v>1987</v>
      </c>
      <c r="O15">
        <f t="shared" si="0"/>
        <v>-559</v>
      </c>
      <c r="P15" s="123" t="s">
        <v>98</v>
      </c>
      <c r="Q15">
        <v>37072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6911</v>
      </c>
      <c r="G16">
        <v>22</v>
      </c>
      <c r="H16">
        <v>640</v>
      </c>
      <c r="I16">
        <v>7367</v>
      </c>
      <c r="J16">
        <f t="shared" si="1"/>
        <v>-211</v>
      </c>
      <c r="K16" t="s">
        <v>179</v>
      </c>
      <c r="L16" s="120">
        <v>7435</v>
      </c>
      <c r="M16" s="120">
        <v>106</v>
      </c>
      <c r="N16" s="120">
        <v>268</v>
      </c>
      <c r="O16">
        <f t="shared" si="0"/>
        <v>211</v>
      </c>
      <c r="P16" s="123" t="s">
        <v>99</v>
      </c>
      <c r="Q16">
        <v>5773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5808</v>
      </c>
      <c r="G17">
        <v>48</v>
      </c>
      <c r="H17">
        <v>577</v>
      </c>
      <c r="I17">
        <v>7242</v>
      </c>
      <c r="J17">
        <f t="shared" si="1"/>
        <v>-30</v>
      </c>
      <c r="K17" t="s">
        <v>180</v>
      </c>
      <c r="L17" s="120">
        <v>9423</v>
      </c>
      <c r="M17" s="120">
        <v>25</v>
      </c>
      <c r="N17" s="120">
        <v>1174</v>
      </c>
      <c r="O17">
        <f t="shared" si="0"/>
        <v>30</v>
      </c>
      <c r="P17" s="123" t="s">
        <v>102</v>
      </c>
      <c r="Q17">
        <v>15316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13480</v>
      </c>
      <c r="G18">
        <v>129</v>
      </c>
      <c r="H18">
        <v>572</v>
      </c>
      <c r="I18">
        <v>15490</v>
      </c>
      <c r="J18">
        <f t="shared" si="1"/>
        <v>-35</v>
      </c>
      <c r="K18" t="s">
        <v>181</v>
      </c>
      <c r="L18" s="120">
        <v>21353</v>
      </c>
      <c r="M18" s="120">
        <v>592</v>
      </c>
      <c r="N18" s="120">
        <v>669</v>
      </c>
      <c r="O18">
        <f t="shared" si="0"/>
        <v>35</v>
      </c>
      <c r="P18" s="123" t="s">
        <v>103</v>
      </c>
      <c r="Q18">
        <v>22574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8875</v>
      </c>
      <c r="G19">
        <v>63</v>
      </c>
      <c r="H19">
        <v>392</v>
      </c>
      <c r="I19">
        <v>9208</v>
      </c>
      <c r="J19">
        <f t="shared" si="1"/>
        <v>-30</v>
      </c>
      <c r="K19" t="s">
        <v>182</v>
      </c>
      <c r="L19" s="120">
        <v>5635</v>
      </c>
      <c r="M19" s="120">
        <v>24</v>
      </c>
      <c r="N19" s="120">
        <v>237</v>
      </c>
      <c r="O19">
        <f t="shared" si="0"/>
        <v>30</v>
      </c>
      <c r="P19" s="123" t="s">
        <v>105</v>
      </c>
      <c r="Q19">
        <v>7450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31163</v>
      </c>
      <c r="G20">
        <v>547</v>
      </c>
      <c r="H20">
        <v>1987</v>
      </c>
      <c r="I20">
        <v>37072</v>
      </c>
      <c r="J20">
        <f t="shared" si="1"/>
        <v>-29</v>
      </c>
      <c r="K20" t="s">
        <v>183</v>
      </c>
      <c r="L20" s="120">
        <v>7152</v>
      </c>
      <c r="M20" s="120">
        <v>92</v>
      </c>
      <c r="N20" s="120">
        <v>232</v>
      </c>
      <c r="O20">
        <f t="shared" si="0"/>
        <v>29</v>
      </c>
      <c r="P20" s="123" t="s">
        <v>108</v>
      </c>
      <c r="Q20">
        <v>12072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5400</v>
      </c>
      <c r="G21">
        <v>42</v>
      </c>
      <c r="H21">
        <v>486</v>
      </c>
      <c r="I21">
        <v>7141</v>
      </c>
      <c r="J21">
        <f t="shared" si="1"/>
        <v>29</v>
      </c>
      <c r="K21" t="s">
        <v>184</v>
      </c>
      <c r="L21" s="120">
        <v>12609</v>
      </c>
      <c r="M21" s="120">
        <v>226</v>
      </c>
      <c r="N21" s="120">
        <v>667</v>
      </c>
      <c r="O21">
        <f t="shared" si="0"/>
        <v>-29</v>
      </c>
      <c r="P21" s="123" t="s">
        <v>109</v>
      </c>
      <c r="Q21">
        <v>14273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15960</v>
      </c>
      <c r="G22">
        <v>227</v>
      </c>
      <c r="H22">
        <v>1480</v>
      </c>
      <c r="I22">
        <v>19356</v>
      </c>
      <c r="J22">
        <f t="shared" si="1"/>
        <v>57</v>
      </c>
      <c r="K22" t="s">
        <v>185</v>
      </c>
      <c r="L22" s="120">
        <v>11584</v>
      </c>
      <c r="M22" s="120">
        <v>305</v>
      </c>
      <c r="N22" s="120">
        <v>740</v>
      </c>
      <c r="O22">
        <f t="shared" si="0"/>
        <v>-57</v>
      </c>
      <c r="P22" s="123" t="s">
        <v>110</v>
      </c>
      <c r="Q22">
        <v>13821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5175</v>
      </c>
      <c r="G23">
        <v>37</v>
      </c>
      <c r="H23">
        <v>378</v>
      </c>
      <c r="I23">
        <v>7046</v>
      </c>
      <c r="J23">
        <f t="shared" si="1"/>
        <v>36</v>
      </c>
      <c r="K23" t="s">
        <v>186</v>
      </c>
      <c r="L23" s="120">
        <v>5400</v>
      </c>
      <c r="M23" s="120">
        <v>42</v>
      </c>
      <c r="N23" s="120">
        <v>486</v>
      </c>
      <c r="O23">
        <f t="shared" si="0"/>
        <v>-36</v>
      </c>
      <c r="P23" s="123" t="s">
        <v>111</v>
      </c>
      <c r="Q23">
        <v>7141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6484</v>
      </c>
      <c r="G24">
        <v>74</v>
      </c>
      <c r="H24">
        <v>512</v>
      </c>
      <c r="I24">
        <v>7639</v>
      </c>
      <c r="J24">
        <f t="shared" si="1"/>
        <v>35</v>
      </c>
      <c r="K24" t="s">
        <v>187</v>
      </c>
      <c r="L24" s="120">
        <v>15960</v>
      </c>
      <c r="M24" s="120">
        <v>227</v>
      </c>
      <c r="N24" s="120">
        <v>1480</v>
      </c>
      <c r="O24">
        <f t="shared" si="0"/>
        <v>-35</v>
      </c>
      <c r="P24" s="123" t="s">
        <v>112</v>
      </c>
      <c r="Q24">
        <v>19356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101668</v>
      </c>
      <c r="G25">
        <v>2559</v>
      </c>
      <c r="H25">
        <v>29575</v>
      </c>
      <c r="I25">
        <v>115936</v>
      </c>
      <c r="J25">
        <f t="shared" si="1"/>
        <v>36</v>
      </c>
      <c r="K25" t="s">
        <v>188</v>
      </c>
      <c r="L25" s="120">
        <v>9879</v>
      </c>
      <c r="M25" s="120">
        <v>167</v>
      </c>
      <c r="N25" s="120">
        <v>554</v>
      </c>
      <c r="O25">
        <f t="shared" si="0"/>
        <v>-36</v>
      </c>
      <c r="P25" s="123" t="s">
        <v>113</v>
      </c>
      <c r="Q25">
        <v>11335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11255</v>
      </c>
      <c r="G26">
        <v>77</v>
      </c>
      <c r="H26">
        <v>516</v>
      </c>
      <c r="I26">
        <v>10067</v>
      </c>
      <c r="J26">
        <f t="shared" si="1"/>
        <v>237</v>
      </c>
      <c r="K26" t="s">
        <v>189</v>
      </c>
      <c r="L26" s="120">
        <v>5175</v>
      </c>
      <c r="M26" s="120">
        <v>37</v>
      </c>
      <c r="N26" s="120">
        <v>378</v>
      </c>
      <c r="O26">
        <f t="shared" si="0"/>
        <v>-237</v>
      </c>
      <c r="P26" s="123" t="s">
        <v>116</v>
      </c>
      <c r="Q26">
        <v>7046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7250</v>
      </c>
      <c r="G27">
        <v>125</v>
      </c>
      <c r="H27">
        <v>559</v>
      </c>
      <c r="I27">
        <v>8372</v>
      </c>
      <c r="J27">
        <f t="shared" si="1"/>
        <v>221</v>
      </c>
      <c r="K27" t="s">
        <v>190</v>
      </c>
      <c r="L27" s="120">
        <v>6484</v>
      </c>
      <c r="M27" s="120">
        <v>74</v>
      </c>
      <c r="N27" s="120">
        <v>512</v>
      </c>
      <c r="O27">
        <f t="shared" si="0"/>
        <v>-221</v>
      </c>
      <c r="P27" s="123" t="s">
        <v>117</v>
      </c>
      <c r="Q27">
        <v>7639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15864</v>
      </c>
      <c r="G28">
        <v>84</v>
      </c>
      <c r="H28">
        <v>1116</v>
      </c>
      <c r="I28">
        <v>17234</v>
      </c>
      <c r="J28">
        <f t="shared" si="1"/>
        <v>231</v>
      </c>
      <c r="K28" t="s">
        <v>191</v>
      </c>
      <c r="L28" s="120">
        <v>4948</v>
      </c>
      <c r="M28" s="120">
        <v>38</v>
      </c>
      <c r="N28" s="120">
        <v>542</v>
      </c>
      <c r="O28">
        <f t="shared" si="0"/>
        <v>-231</v>
      </c>
      <c r="P28" s="123" t="s">
        <v>118</v>
      </c>
      <c r="Q28">
        <v>7452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5635</v>
      </c>
      <c r="G29">
        <v>24</v>
      </c>
      <c r="H29">
        <v>237</v>
      </c>
      <c r="I29">
        <v>7450</v>
      </c>
      <c r="J29">
        <f t="shared" si="1"/>
        <v>-102</v>
      </c>
      <c r="K29" t="s">
        <v>192</v>
      </c>
      <c r="L29" s="120">
        <v>101668</v>
      </c>
      <c r="M29" s="120">
        <v>2559</v>
      </c>
      <c r="N29" s="120">
        <v>29575</v>
      </c>
      <c r="O29">
        <f t="shared" si="0"/>
        <v>102</v>
      </c>
      <c r="P29" s="123" t="s">
        <v>119</v>
      </c>
      <c r="Q29">
        <v>115936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11584</v>
      </c>
      <c r="G30">
        <v>305</v>
      </c>
      <c r="H30">
        <v>740</v>
      </c>
      <c r="I30">
        <v>13821</v>
      </c>
      <c r="J30">
        <f t="shared" si="1"/>
        <v>-118</v>
      </c>
      <c r="K30" t="s">
        <v>193</v>
      </c>
      <c r="L30" s="120">
        <v>14080</v>
      </c>
      <c r="M30" s="120">
        <v>456</v>
      </c>
      <c r="N30" s="120">
        <v>1049</v>
      </c>
      <c r="O30">
        <f t="shared" si="0"/>
        <v>118</v>
      </c>
      <c r="P30" s="123" t="s">
        <v>120</v>
      </c>
      <c r="Q30">
        <v>18659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4203</v>
      </c>
      <c r="G31">
        <v>78</v>
      </c>
      <c r="H31">
        <v>243</v>
      </c>
      <c r="I31">
        <v>6476</v>
      </c>
      <c r="J31">
        <f t="shared" si="1"/>
        <v>4</v>
      </c>
      <c r="K31" t="s">
        <v>194</v>
      </c>
      <c r="L31" s="120">
        <v>7657</v>
      </c>
      <c r="M31" s="120">
        <v>38</v>
      </c>
      <c r="N31" s="120">
        <v>496</v>
      </c>
      <c r="O31">
        <f t="shared" si="0"/>
        <v>-4</v>
      </c>
      <c r="P31" s="123" t="s">
        <v>121</v>
      </c>
      <c r="Q31">
        <v>9920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8582</v>
      </c>
      <c r="G32">
        <v>171</v>
      </c>
      <c r="H32">
        <v>422</v>
      </c>
      <c r="I32">
        <v>9276</v>
      </c>
      <c r="J32">
        <f t="shared" si="1"/>
        <v>33</v>
      </c>
      <c r="K32" t="s">
        <v>195</v>
      </c>
      <c r="L32" s="120">
        <v>4203</v>
      </c>
      <c r="M32" s="120">
        <v>78</v>
      </c>
      <c r="N32" s="120">
        <v>243</v>
      </c>
      <c r="O32">
        <f t="shared" si="0"/>
        <v>-33</v>
      </c>
      <c r="P32" s="123" t="s">
        <v>122</v>
      </c>
      <c r="Q32">
        <v>6476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5909</v>
      </c>
      <c r="G33">
        <v>53</v>
      </c>
      <c r="H33">
        <v>440</v>
      </c>
      <c r="I33">
        <v>8427</v>
      </c>
      <c r="J33">
        <f t="shared" si="1"/>
        <v>-339</v>
      </c>
      <c r="K33" t="s">
        <v>196</v>
      </c>
      <c r="L33" s="120">
        <v>5795</v>
      </c>
      <c r="M33" s="120">
        <v>230</v>
      </c>
      <c r="N33" s="120">
        <v>174</v>
      </c>
      <c r="O33">
        <f t="shared" si="0"/>
        <v>339</v>
      </c>
      <c r="P33" s="123" t="s">
        <v>123</v>
      </c>
      <c r="Q33">
        <v>7468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18157</v>
      </c>
      <c r="G34">
        <v>189</v>
      </c>
      <c r="H34">
        <v>1268</v>
      </c>
      <c r="I34">
        <v>23935</v>
      </c>
      <c r="J34">
        <f t="shared" si="1"/>
        <v>-289</v>
      </c>
      <c r="K34" t="s">
        <v>197</v>
      </c>
      <c r="L34" s="120">
        <v>26861</v>
      </c>
      <c r="M34" s="120">
        <v>656</v>
      </c>
      <c r="N34" s="120">
        <v>4107</v>
      </c>
      <c r="O34">
        <f aca="true" t="shared" si="2" ref="O34:O65">+P34-B34</f>
        <v>289</v>
      </c>
      <c r="P34" s="123" t="s">
        <v>124</v>
      </c>
      <c r="Q34">
        <v>31778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26861</v>
      </c>
      <c r="G35">
        <v>656</v>
      </c>
      <c r="H35">
        <v>4107</v>
      </c>
      <c r="I35">
        <v>31778</v>
      </c>
      <c r="J35">
        <f t="shared" si="1"/>
        <v>-6</v>
      </c>
      <c r="K35" t="s">
        <v>198</v>
      </c>
      <c r="L35" s="120">
        <v>8788</v>
      </c>
      <c r="M35" s="120">
        <v>198</v>
      </c>
      <c r="N35" s="120">
        <v>241</v>
      </c>
      <c r="O35">
        <f t="shared" si="2"/>
        <v>6</v>
      </c>
      <c r="P35" s="123" t="s">
        <v>125</v>
      </c>
      <c r="Q35">
        <v>9579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14510</v>
      </c>
      <c r="G36">
        <v>171</v>
      </c>
      <c r="H36">
        <v>630</v>
      </c>
      <c r="I36">
        <v>18415</v>
      </c>
      <c r="J36">
        <f t="shared" si="1"/>
        <v>276</v>
      </c>
      <c r="K36" t="s">
        <v>199</v>
      </c>
      <c r="L36" s="120">
        <v>8407</v>
      </c>
      <c r="M36" s="120">
        <v>152</v>
      </c>
      <c r="N36" s="120">
        <v>400</v>
      </c>
      <c r="O36">
        <f t="shared" si="2"/>
        <v>-276</v>
      </c>
      <c r="P36" s="123" t="s">
        <v>126</v>
      </c>
      <c r="Q36">
        <v>10021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6017</v>
      </c>
      <c r="G37">
        <v>60</v>
      </c>
      <c r="H37">
        <v>332</v>
      </c>
      <c r="I37">
        <v>6826</v>
      </c>
      <c r="J37">
        <f t="shared" si="1"/>
        <v>276</v>
      </c>
      <c r="K37" t="s">
        <v>200</v>
      </c>
      <c r="L37" s="120">
        <v>8582</v>
      </c>
      <c r="M37" s="120">
        <v>171</v>
      </c>
      <c r="N37" s="120">
        <v>422</v>
      </c>
      <c r="O37">
        <f t="shared" si="2"/>
        <v>-276</v>
      </c>
      <c r="P37" s="123" t="s">
        <v>127</v>
      </c>
      <c r="Q37">
        <v>9276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6214</v>
      </c>
      <c r="G38">
        <v>144</v>
      </c>
      <c r="H38">
        <v>418</v>
      </c>
      <c r="I38">
        <v>8610</v>
      </c>
      <c r="J38">
        <f t="shared" si="1"/>
        <v>-391</v>
      </c>
      <c r="K38" t="s">
        <v>201</v>
      </c>
      <c r="L38" s="120">
        <v>7789</v>
      </c>
      <c r="M38" s="120">
        <v>127</v>
      </c>
      <c r="N38" s="120">
        <v>200</v>
      </c>
      <c r="O38">
        <f t="shared" si="2"/>
        <v>391</v>
      </c>
      <c r="P38" s="123" t="s">
        <v>128</v>
      </c>
      <c r="Q38">
        <v>25570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8136</v>
      </c>
      <c r="G39">
        <v>142</v>
      </c>
      <c r="H39">
        <v>542</v>
      </c>
      <c r="I39">
        <v>13750</v>
      </c>
      <c r="J39">
        <f t="shared" si="1"/>
        <v>-228</v>
      </c>
      <c r="K39" t="s">
        <v>202</v>
      </c>
      <c r="L39" s="120">
        <v>6671</v>
      </c>
      <c r="M39" s="120">
        <v>118</v>
      </c>
      <c r="N39" s="120">
        <v>468</v>
      </c>
      <c r="O39">
        <f t="shared" si="2"/>
        <v>228</v>
      </c>
      <c r="P39" s="123" t="s">
        <v>129</v>
      </c>
      <c r="Q39">
        <v>8954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8407</v>
      </c>
      <c r="G40">
        <v>152</v>
      </c>
      <c r="H40">
        <v>400</v>
      </c>
      <c r="I40">
        <v>10021</v>
      </c>
      <c r="J40">
        <f t="shared" si="1"/>
        <v>-62</v>
      </c>
      <c r="K40" t="s">
        <v>203</v>
      </c>
      <c r="L40" s="120">
        <v>6925</v>
      </c>
      <c r="M40" s="120">
        <v>260</v>
      </c>
      <c r="N40" s="120">
        <v>252</v>
      </c>
      <c r="O40">
        <f t="shared" si="2"/>
        <v>62</v>
      </c>
      <c r="P40" s="123" t="s">
        <v>131</v>
      </c>
      <c r="Q40">
        <v>12595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16846</v>
      </c>
      <c r="G41">
        <v>404</v>
      </c>
      <c r="H41">
        <v>1534</v>
      </c>
      <c r="I41">
        <v>19787</v>
      </c>
      <c r="J41">
        <f t="shared" si="1"/>
        <v>203</v>
      </c>
      <c r="K41" t="s">
        <v>204</v>
      </c>
      <c r="L41" s="120">
        <v>3014</v>
      </c>
      <c r="M41" s="120">
        <v>6</v>
      </c>
      <c r="N41" s="120">
        <v>436</v>
      </c>
      <c r="O41">
        <f t="shared" si="2"/>
        <v>-203</v>
      </c>
      <c r="P41" s="123" t="s">
        <v>132</v>
      </c>
      <c r="Q41">
        <v>4350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6194</v>
      </c>
      <c r="G42">
        <v>165</v>
      </c>
      <c r="H42">
        <v>401</v>
      </c>
      <c r="I42">
        <v>14170</v>
      </c>
      <c r="J42">
        <f t="shared" si="1"/>
        <v>30</v>
      </c>
      <c r="K42" t="s">
        <v>205</v>
      </c>
      <c r="L42" s="120">
        <v>20644</v>
      </c>
      <c r="M42" s="120">
        <v>509</v>
      </c>
      <c r="N42" s="120">
        <v>600</v>
      </c>
      <c r="O42">
        <f t="shared" si="2"/>
        <v>-30</v>
      </c>
      <c r="P42" s="123" t="s">
        <v>133</v>
      </c>
      <c r="Q42">
        <v>25232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159790</v>
      </c>
      <c r="G43">
        <v>4769</v>
      </c>
      <c r="H43">
        <v>25711</v>
      </c>
      <c r="I43">
        <v>257326</v>
      </c>
      <c r="J43">
        <f t="shared" si="1"/>
        <v>329</v>
      </c>
      <c r="K43" t="s">
        <v>206</v>
      </c>
      <c r="L43" s="120">
        <v>5506</v>
      </c>
      <c r="M43" s="120">
        <v>29</v>
      </c>
      <c r="N43" s="120">
        <v>343</v>
      </c>
      <c r="O43">
        <f t="shared" si="2"/>
        <v>-329</v>
      </c>
      <c r="P43" s="123" t="s">
        <v>134</v>
      </c>
      <c r="Q43">
        <v>6999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6671</v>
      </c>
      <c r="G44">
        <v>118</v>
      </c>
      <c r="H44">
        <v>468</v>
      </c>
      <c r="I44">
        <v>8954</v>
      </c>
      <c r="J44">
        <f t="shared" si="1"/>
        <v>-85</v>
      </c>
      <c r="K44" t="s">
        <v>207</v>
      </c>
      <c r="L44" s="120">
        <v>6194</v>
      </c>
      <c r="M44" s="120">
        <v>165</v>
      </c>
      <c r="N44" s="120">
        <v>401</v>
      </c>
      <c r="O44">
        <f t="shared" si="2"/>
        <v>85</v>
      </c>
      <c r="P44" s="123" t="s">
        <v>135</v>
      </c>
      <c r="Q44">
        <v>14170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19075</v>
      </c>
      <c r="G45">
        <v>435</v>
      </c>
      <c r="H45">
        <v>1107</v>
      </c>
      <c r="I45">
        <v>20078</v>
      </c>
      <c r="J45">
        <f t="shared" si="1"/>
        <v>72</v>
      </c>
      <c r="K45" t="s">
        <v>208</v>
      </c>
      <c r="L45" s="120">
        <v>13005</v>
      </c>
      <c r="M45" s="120">
        <v>167</v>
      </c>
      <c r="N45" s="120">
        <v>301</v>
      </c>
      <c r="O45">
        <f t="shared" si="2"/>
        <v>-72</v>
      </c>
      <c r="P45" s="123" t="s">
        <v>138</v>
      </c>
      <c r="Q45">
        <v>9787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7043</v>
      </c>
      <c r="G46">
        <v>171</v>
      </c>
      <c r="H46">
        <v>447</v>
      </c>
      <c r="I46">
        <v>9328</v>
      </c>
      <c r="J46">
        <f t="shared" si="1"/>
        <v>-541</v>
      </c>
      <c r="K46" t="s">
        <v>209</v>
      </c>
      <c r="L46" s="120">
        <v>11255</v>
      </c>
      <c r="M46" s="120">
        <v>77</v>
      </c>
      <c r="N46" s="120">
        <v>516</v>
      </c>
      <c r="O46">
        <f t="shared" si="2"/>
        <v>541</v>
      </c>
      <c r="P46" s="123" t="s">
        <v>139</v>
      </c>
      <c r="Q46">
        <v>10067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4703</v>
      </c>
      <c r="G47">
        <v>180</v>
      </c>
      <c r="H47">
        <v>277</v>
      </c>
      <c r="I47">
        <v>6306</v>
      </c>
      <c r="J47">
        <f t="shared" si="1"/>
        <v>-482</v>
      </c>
      <c r="K47" t="s">
        <v>210</v>
      </c>
      <c r="L47" s="120">
        <v>4832</v>
      </c>
      <c r="M47" s="120">
        <v>76</v>
      </c>
      <c r="N47" s="120">
        <v>241</v>
      </c>
      <c r="O47">
        <f t="shared" si="2"/>
        <v>482</v>
      </c>
      <c r="P47" s="123" t="s">
        <v>140</v>
      </c>
      <c r="Q47">
        <v>5558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7342</v>
      </c>
      <c r="G48">
        <v>142</v>
      </c>
      <c r="H48">
        <v>386</v>
      </c>
      <c r="I48">
        <v>8323</v>
      </c>
      <c r="J48">
        <f t="shared" si="1"/>
        <v>-370</v>
      </c>
      <c r="K48" t="s">
        <v>211</v>
      </c>
      <c r="L48" s="120">
        <v>7250</v>
      </c>
      <c r="M48" s="120">
        <v>125</v>
      </c>
      <c r="N48" s="120">
        <v>559</v>
      </c>
      <c r="O48">
        <f t="shared" si="2"/>
        <v>370</v>
      </c>
      <c r="P48" s="123" t="s">
        <v>142</v>
      </c>
      <c r="Q48">
        <v>8372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12609</v>
      </c>
      <c r="G49">
        <v>226</v>
      </c>
      <c r="H49">
        <v>667</v>
      </c>
      <c r="I49">
        <v>14273</v>
      </c>
      <c r="J49">
        <f t="shared" si="1"/>
        <v>-327</v>
      </c>
      <c r="K49" t="s">
        <v>212</v>
      </c>
      <c r="L49" s="120">
        <v>15864</v>
      </c>
      <c r="M49" s="120">
        <v>84</v>
      </c>
      <c r="N49" s="120">
        <v>1116</v>
      </c>
      <c r="O49">
        <f t="shared" si="2"/>
        <v>327</v>
      </c>
      <c r="P49" s="123" t="s">
        <v>143</v>
      </c>
      <c r="Q49">
        <v>17234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14080</v>
      </c>
      <c r="G50">
        <v>456</v>
      </c>
      <c r="H50">
        <v>1049</v>
      </c>
      <c r="I50">
        <v>18659</v>
      </c>
      <c r="J50">
        <f t="shared" si="1"/>
        <v>-234</v>
      </c>
      <c r="K50" t="s">
        <v>213</v>
      </c>
      <c r="L50" s="120">
        <v>19075</v>
      </c>
      <c r="M50" s="120">
        <v>435</v>
      </c>
      <c r="N50" s="120">
        <v>1107</v>
      </c>
      <c r="O50">
        <f t="shared" si="2"/>
        <v>234</v>
      </c>
      <c r="P50" s="123" t="s">
        <v>144</v>
      </c>
      <c r="Q50">
        <v>20078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6583</v>
      </c>
      <c r="G51">
        <v>93</v>
      </c>
      <c r="H51">
        <v>423</v>
      </c>
      <c r="I51">
        <v>9179</v>
      </c>
      <c r="J51">
        <f t="shared" si="1"/>
        <v>64</v>
      </c>
      <c r="K51" t="s">
        <v>214</v>
      </c>
      <c r="L51" s="120">
        <v>10193</v>
      </c>
      <c r="M51" s="120">
        <v>256</v>
      </c>
      <c r="N51" s="120">
        <v>309</v>
      </c>
      <c r="O51">
        <f t="shared" si="2"/>
        <v>-64</v>
      </c>
      <c r="P51" s="123" t="s">
        <v>145</v>
      </c>
      <c r="Q51">
        <v>12708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11781</v>
      </c>
      <c r="G52">
        <v>327</v>
      </c>
      <c r="H52">
        <v>949</v>
      </c>
      <c r="I52">
        <v>14806</v>
      </c>
      <c r="J52">
        <f t="shared" si="1"/>
        <v>15</v>
      </c>
      <c r="K52" t="s">
        <v>215</v>
      </c>
      <c r="L52" s="120">
        <v>26163</v>
      </c>
      <c r="M52" s="120">
        <v>598</v>
      </c>
      <c r="N52" s="120">
        <v>1829</v>
      </c>
      <c r="O52">
        <f t="shared" si="2"/>
        <v>-15</v>
      </c>
      <c r="P52" s="123" t="s">
        <v>146</v>
      </c>
      <c r="Q52">
        <v>27766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9879</v>
      </c>
      <c r="G53">
        <v>167</v>
      </c>
      <c r="H53">
        <v>554</v>
      </c>
      <c r="I53">
        <v>11335</v>
      </c>
      <c r="J53">
        <f t="shared" si="1"/>
        <v>-363</v>
      </c>
      <c r="K53" t="s">
        <v>216</v>
      </c>
      <c r="L53" s="120">
        <v>16846</v>
      </c>
      <c r="M53" s="120">
        <v>404</v>
      </c>
      <c r="N53" s="120">
        <v>1534</v>
      </c>
      <c r="O53">
        <f t="shared" si="2"/>
        <v>363</v>
      </c>
      <c r="P53" s="123" t="s">
        <v>147</v>
      </c>
      <c r="Q53">
        <v>19787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4948</v>
      </c>
      <c r="G54">
        <v>38</v>
      </c>
      <c r="H54">
        <v>542</v>
      </c>
      <c r="I54">
        <v>7452</v>
      </c>
      <c r="J54">
        <f t="shared" si="1"/>
        <v>-331</v>
      </c>
      <c r="K54" t="s">
        <v>217</v>
      </c>
      <c r="L54" s="120">
        <v>6583</v>
      </c>
      <c r="M54" s="120">
        <v>93</v>
      </c>
      <c r="N54" s="120">
        <v>423</v>
      </c>
      <c r="O54">
        <f t="shared" si="2"/>
        <v>331</v>
      </c>
      <c r="P54" s="123" t="s">
        <v>148</v>
      </c>
      <c r="Q54">
        <v>9179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5506</v>
      </c>
      <c r="G55">
        <v>29</v>
      </c>
      <c r="H55">
        <v>343</v>
      </c>
      <c r="I55">
        <v>6999</v>
      </c>
      <c r="J55">
        <f t="shared" si="1"/>
        <v>-181</v>
      </c>
      <c r="K55" t="s">
        <v>218</v>
      </c>
      <c r="L55" s="120">
        <v>14510</v>
      </c>
      <c r="M55" s="120">
        <v>171</v>
      </c>
      <c r="N55" s="120">
        <v>630</v>
      </c>
      <c r="O55">
        <f t="shared" si="2"/>
        <v>181</v>
      </c>
      <c r="P55" s="123" t="s">
        <v>149</v>
      </c>
      <c r="Q55">
        <v>18415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5451</v>
      </c>
      <c r="G56">
        <v>27</v>
      </c>
      <c r="H56">
        <v>400</v>
      </c>
      <c r="I56">
        <v>7238</v>
      </c>
      <c r="J56">
        <f t="shared" si="1"/>
        <v>27</v>
      </c>
      <c r="K56" t="s">
        <v>219</v>
      </c>
      <c r="L56" s="120">
        <v>11781</v>
      </c>
      <c r="M56" s="120">
        <v>327</v>
      </c>
      <c r="N56" s="120">
        <v>949</v>
      </c>
      <c r="O56">
        <f t="shared" si="2"/>
        <v>-27</v>
      </c>
      <c r="P56" s="123" t="s">
        <v>150</v>
      </c>
      <c r="Q56">
        <v>14806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37688</v>
      </c>
      <c r="G57">
        <v>989</v>
      </c>
      <c r="H57">
        <v>5342</v>
      </c>
      <c r="I57">
        <v>44614</v>
      </c>
      <c r="J57">
        <f t="shared" si="1"/>
        <v>144</v>
      </c>
      <c r="K57" t="s">
        <v>220</v>
      </c>
      <c r="L57" s="120">
        <v>6017</v>
      </c>
      <c r="M57" s="120">
        <v>60</v>
      </c>
      <c r="N57" s="120">
        <v>332</v>
      </c>
      <c r="O57">
        <f t="shared" si="2"/>
        <v>-144</v>
      </c>
      <c r="P57" s="123" t="s">
        <v>151</v>
      </c>
      <c r="Q57">
        <v>6826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21353</v>
      </c>
      <c r="G58">
        <v>592</v>
      </c>
      <c r="H58">
        <v>669</v>
      </c>
      <c r="I58">
        <v>22574</v>
      </c>
      <c r="J58">
        <f t="shared" si="1"/>
        <v>-446</v>
      </c>
      <c r="K58" t="s">
        <v>221</v>
      </c>
      <c r="L58" s="120">
        <v>7858</v>
      </c>
      <c r="M58" s="120">
        <v>193</v>
      </c>
      <c r="N58" s="120">
        <v>239</v>
      </c>
      <c r="O58">
        <f t="shared" si="2"/>
        <v>446</v>
      </c>
      <c r="P58" s="123" t="s">
        <v>152</v>
      </c>
      <c r="Q58">
        <v>13253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5795</v>
      </c>
      <c r="G59">
        <v>230</v>
      </c>
      <c r="H59">
        <v>174</v>
      </c>
      <c r="I59">
        <v>7468</v>
      </c>
      <c r="J59">
        <f t="shared" si="1"/>
        <v>-309</v>
      </c>
      <c r="K59" t="s">
        <v>222</v>
      </c>
      <c r="L59" s="120">
        <v>8080</v>
      </c>
      <c r="M59" s="120">
        <v>134</v>
      </c>
      <c r="N59" s="120">
        <v>334</v>
      </c>
      <c r="O59">
        <f t="shared" si="2"/>
        <v>309</v>
      </c>
      <c r="P59" s="123" t="s">
        <v>153</v>
      </c>
      <c r="Q59">
        <v>11086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6925</v>
      </c>
      <c r="G60">
        <v>260</v>
      </c>
      <c r="H60">
        <v>252</v>
      </c>
      <c r="I60">
        <v>12595</v>
      </c>
      <c r="J60">
        <f t="shared" si="1"/>
        <v>-247</v>
      </c>
      <c r="K60" t="s">
        <v>223</v>
      </c>
      <c r="L60" s="120">
        <v>5451</v>
      </c>
      <c r="M60" s="120">
        <v>27</v>
      </c>
      <c r="N60" s="120">
        <v>400</v>
      </c>
      <c r="O60">
        <f t="shared" si="2"/>
        <v>247</v>
      </c>
      <c r="P60" s="123" t="s">
        <v>154</v>
      </c>
      <c r="Q60">
        <v>7238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20644</v>
      </c>
      <c r="G61">
        <v>509</v>
      </c>
      <c r="H61">
        <v>600</v>
      </c>
      <c r="I61">
        <v>25232</v>
      </c>
      <c r="J61">
        <f t="shared" si="1"/>
        <v>-296</v>
      </c>
      <c r="K61" t="s">
        <v>224</v>
      </c>
      <c r="L61" s="120">
        <v>14499</v>
      </c>
      <c r="M61" s="120">
        <v>314</v>
      </c>
      <c r="N61" s="120">
        <v>608</v>
      </c>
      <c r="O61">
        <f t="shared" si="2"/>
        <v>296</v>
      </c>
      <c r="P61" s="123" t="s">
        <v>155</v>
      </c>
      <c r="Q61">
        <v>17897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7858</v>
      </c>
      <c r="G62">
        <v>193</v>
      </c>
      <c r="H62">
        <v>239</v>
      </c>
      <c r="I62">
        <v>13253</v>
      </c>
      <c r="J62">
        <f t="shared" si="1"/>
        <v>-92</v>
      </c>
      <c r="K62" t="s">
        <v>225</v>
      </c>
      <c r="L62" s="120">
        <v>7930</v>
      </c>
      <c r="M62" s="120">
        <v>50</v>
      </c>
      <c r="N62" s="120">
        <v>881</v>
      </c>
      <c r="O62">
        <f t="shared" si="2"/>
        <v>92</v>
      </c>
      <c r="P62" s="123" t="s">
        <v>156</v>
      </c>
      <c r="Q62">
        <v>13333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35004</v>
      </c>
      <c r="G63">
        <v>943</v>
      </c>
      <c r="H63">
        <v>1257</v>
      </c>
      <c r="I63">
        <v>56586</v>
      </c>
      <c r="J63">
        <f t="shared" si="1"/>
        <v>-756</v>
      </c>
      <c r="K63" t="s">
        <v>226</v>
      </c>
      <c r="L63" s="120">
        <v>159790</v>
      </c>
      <c r="M63" s="120">
        <v>4769</v>
      </c>
      <c r="N63" s="120">
        <v>25711</v>
      </c>
      <c r="O63">
        <f t="shared" si="2"/>
        <v>756</v>
      </c>
      <c r="P63" s="123" t="s">
        <v>157</v>
      </c>
      <c r="Q63">
        <v>257326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7789</v>
      </c>
      <c r="G64">
        <v>127</v>
      </c>
      <c r="H64">
        <v>200</v>
      </c>
      <c r="I64">
        <v>25570</v>
      </c>
      <c r="J64">
        <f t="shared" si="1"/>
        <v>-411</v>
      </c>
      <c r="K64" t="s">
        <v>227</v>
      </c>
      <c r="L64" s="120">
        <v>37688</v>
      </c>
      <c r="M64" s="120">
        <v>989</v>
      </c>
      <c r="N64" s="120">
        <v>5342</v>
      </c>
      <c r="O64">
        <f t="shared" si="2"/>
        <v>411</v>
      </c>
      <c r="P64" s="123" t="s">
        <v>158</v>
      </c>
      <c r="Q64">
        <v>44614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10193</v>
      </c>
      <c r="G65">
        <v>256</v>
      </c>
      <c r="H65">
        <v>309</v>
      </c>
      <c r="I65">
        <v>12708</v>
      </c>
      <c r="J65">
        <f t="shared" si="1"/>
        <v>-264</v>
      </c>
      <c r="K65" t="s">
        <v>228</v>
      </c>
      <c r="L65" s="120">
        <v>8413</v>
      </c>
      <c r="M65" s="120">
        <v>51</v>
      </c>
      <c r="N65" s="120">
        <v>873</v>
      </c>
      <c r="O65">
        <f t="shared" si="2"/>
        <v>264</v>
      </c>
      <c r="P65" s="123" t="s">
        <v>159</v>
      </c>
      <c r="Q65">
        <v>10967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249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2023-01-16T22:17:39Z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