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<sst xmlns="http://schemas.openxmlformats.org/spreadsheetml/2006/main" count="754" uniqueCount="253">
  <si>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</si>
  <si>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</si>
  <si>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</si>
  <si>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</si>
  <si>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</si>
  <si>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</si>
  <si>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</si>
  <si>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</si>
  <si>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</si>
  <si>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</si>
  <si>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</si>
  <si>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</si>
  <si>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</si>
  <si>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</si>
  <si>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</si>
  <si>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</si>
  <si>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</si>
  <si>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</si>
  <si>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</si>
  <si>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</si>
  <si>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</si>
  <si>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</si>
  <si>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</si>
  <si>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</si>
  <si>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</si>
  <si>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</si>
  <si>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</si>
  <si>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</si>
  <si>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</si>
  <si>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</si>
  <si>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</si>
  <si>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</si>
  <si>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</si>
  <si>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</si>
  <si>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</si>
  <si>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</si>
  <si>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</si>
  <si>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</si>
  <si>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</si>
  <si>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</si>
  <si>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</si>
  <si>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</si>
  <si>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</si>
  <si>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</si>
  <si>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</si>
  <si>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</si>
  <si>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</si>
  <si>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</si>
  <si>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</si>
  <si>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</si>
  <si>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</si>
  <si>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</si>
  <si>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</si>
  <si>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</si>
  <si>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</si>
  <si>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</si>
  <si>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</si>
  <si>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</si>
  <si>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</si>
  <si>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</si>
  <si>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</si>
  <si>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</si>
  <si>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</si>
  <si>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</si>
  <si>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</si>
  <si>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</si>
  <si>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</si>
  <si>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</si>
  <si>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</si>
  <si>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</si>
  <si>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</si>
  <si>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</si>
  <si>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</si>
  <si>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</si>
  <si>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</si>
  <si>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</si>
  <si>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</si>
  <si>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</si>
  <si>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</si>
  <si>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</si>
  <si>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</si>
  <si>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</si>
  <si>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</si>
  <si>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</si>
  <si>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</si>
  <si>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</si>
  <si>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</si>
  <si>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</si>
  <si>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</si>
  <si>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</si>
  <si>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</si>
  <si>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</si>
  <si>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</si>
  <si>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</si>
  <si>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</si>
  <si>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</si>
  <si>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</si>
  <si>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</si>
  <si>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</si>
  <si>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</si>
  <si>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</si>
  <si>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</si>
  <si>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</si>
  <si>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</si>
  <si>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</si>
  <si>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</si>
  <si>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</si>
  <si>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</si>
  <si>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</si>
  <si>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</si>
  <si>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</si>
  <si>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</si>
  <si>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</si>
  <si>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</si>
  <si>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</si>
  <si>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</si>
  <si>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</si>
  <si>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</si>
  <si>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</si>
  <si>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</si>
  <si>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</si>
  <si>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</si>
  <si>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</si>
  <si>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</si>
  <si>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</si>
  <si>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</si>
  <si>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</si>
  <si>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</si>
  <si>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</si>
  <si>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</si>
  <si>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</si>
  <si>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</si>
  <si>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</si>
  <si>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</si>
  <si>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</si>
  <si>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</si>
  <si>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</si>
  <si>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</si>
  <si>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</si>
  <si>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</si>
  <si>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</si>
  <si>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</si>
  <si>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</si>
  <si>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</si>
  <si>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</si>
  <si>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</si>
  <si>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</si>
  <si>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</si>
  <si>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</si>
  <si>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</si>
  <si>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</si>
  <si>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</si>
  <si>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</si>
  <si>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</si>
  <si>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</si>
  <si>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</si>
  <si>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</si>
  <si>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</si>
  <si>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</si>
  <si>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</si>
  <si>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</si>
  <si>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</si>
  <si>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</si>
  <si>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</si>
  <si>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</si>
  <si>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</si>
  <si>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</si>
  <si>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</si>
  <si>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</si>
  <si>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</si>
  <si>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</si>
  <si>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</si>
  <si>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</si>
  <si>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</si>
  <si>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</si>
  <si>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</si>
  <si>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</si>
  <si>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</si>
  <si>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</si>
  <si>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</si>
  <si>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</si>
  <si>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</si>
  <si>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</si>
  <si>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</si>
  <si>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</si>
  <si>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</si>
  <si>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</si>
  <si>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</si>
  <si>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</si>
  <si>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</si>
  <si>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</si>
  <si>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</si>
  <si>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</si>
  <si>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</si>
  <si>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</si>
  <si>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</si>
  <si>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</si>
  <si>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</si>
  <si>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</si>
  <si>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</si>
  <si>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</si>
  <si>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</si>
  <si>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</si>
  <si>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</si>
  <si>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</si>
  <si>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</si>
  <si>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</si>
  <si>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</si>
  <si>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</si>
  <si>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</si>
  <si>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</si>
  <si>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</si>
  <si>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</si>
  <si>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</si>
  <si>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</si>
  <si>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</si>
  <si>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</si>
  <si>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</si>
  <si>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</si>
  <si>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</si>
  <si>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</si>
  <si>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</si>
  <si>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</si>
  <si>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</si>
  <si>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</si>
  <si>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</si>
  <si>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</si>
  <si>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</si>
  <si>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</si>
  <si>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</si>
  <si>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</si>
  <si>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</si>
  <si>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</si>
  <si>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</si>
  <si>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</si>
  <si>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</si>
  <si>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2021</t>
  </si>
  <si>
    <t>ASEGURADA 2021</t>
  </si>
  <si>
    <t>Porcentaje Aseguramiento 2021</t>
  </si>
  <si>
    <t>PROM REGION ASEGURADA 2021</t>
  </si>
  <si>
    <t>REG SUBS Dic2021</t>
  </si>
  <si>
    <t>CONTRIB Dic2021</t>
  </si>
  <si>
    <t>EXCEPCION Dic2021</t>
  </si>
  <si>
    <t>DANE 2022</t>
  </si>
  <si>
    <t>DPMP</t>
  </si>
  <si>
    <t>MPIO</t>
  </si>
  <si>
    <t>ASEGURADA 2022</t>
  </si>
  <si>
    <t>Porcentaje Aseguramiento 2022</t>
  </si>
  <si>
    <t>PROM REGION ASEGURADA 2022</t>
  </si>
  <si>
    <t>Total general</t>
  </si>
  <si>
    <t>REG SUBS Oct2022</t>
  </si>
  <si>
    <t>CONTRIB Oct2022</t>
  </si>
  <si>
    <t>EXCEPCION Oct2022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</si>
</sst>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243</v>
      </c>
      <c r="G2" s="71" t="s">
        <v>236</v>
      </c>
      <c r="H2" s="72" t="s">
        <v>160</v>
      </c>
      <c r="I2" s="73" t="s">
        <v>250</v>
      </c>
      <c r="J2" s="73" t="s">
        <v>240</v>
      </c>
      <c r="K2" s="70" t="s">
        <v>160</v>
      </c>
      <c r="L2" s="71" t="s">
        <v>251</v>
      </c>
      <c r="M2" s="30" t="s">
        <v>241</v>
      </c>
      <c r="N2" s="72" t="s">
        <v>160</v>
      </c>
      <c r="O2" s="73" t="s">
        <v>252</v>
      </c>
      <c r="P2" s="73" t="s">
        <v>242</v>
      </c>
      <c r="Q2" s="70" t="s">
        <v>160</v>
      </c>
      <c r="R2" s="71" t="s">
        <v>246</v>
      </c>
      <c r="S2" s="30" t="s">
        <v>237</v>
      </c>
      <c r="T2" s="72" t="s">
        <v>160</v>
      </c>
      <c r="U2" s="73" t="s">
        <v>247</v>
      </c>
      <c r="V2" s="30" t="s">
        <v>238</v>
      </c>
      <c r="W2" s="70" t="s">
        <v>160</v>
      </c>
      <c r="X2" s="74" t="s">
        <v>248</v>
      </c>
      <c r="Y2" s="74" t="s">
        <v>239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5558</v>
      </c>
      <c r="G3" s="4">
        <v>5552</v>
      </c>
      <c r="H3" s="79">
        <f>(F3/G3)-1</f>
        <v>0.0010806916426513435</v>
      </c>
      <c r="I3" s="80">
        <v>4811</v>
      </c>
      <c r="J3" s="4">
        <v>4711</v>
      </c>
      <c r="K3" s="81">
        <f>(I3/J3)-1</f>
        <v>0.02122691572914448</v>
      </c>
      <c r="L3" s="78">
        <v>262</v>
      </c>
      <c r="M3" s="4">
        <v>282</v>
      </c>
      <c r="N3" s="79">
        <f>(L3/M3)-1</f>
        <v>-0.07092198581560283</v>
      </c>
      <c r="O3" s="82">
        <v>77</v>
      </c>
      <c r="P3" s="5">
        <v>79</v>
      </c>
      <c r="Q3" s="81">
        <f aca="true" t="shared" si="0" ref="Q3:Q8">(O3/P3)-1</f>
        <v>-0.025316455696202556</v>
      </c>
      <c r="R3" s="83">
        <f aca="true" t="shared" si="1" ref="R3:S34">I3+L3+O3</f>
        <v>5150</v>
      </c>
      <c r="S3" s="83">
        <f t="shared" si="1"/>
        <v>5072</v>
      </c>
      <c r="T3" s="79">
        <f>(R3/S3)-1</f>
        <v>0.015378548895899069</v>
      </c>
      <c r="U3" s="84">
        <f>IF((R3/F3)&gt;1,1,R3/F3)</f>
        <v>0.9265922993882691</v>
      </c>
      <c r="V3" s="23">
        <v>0.377856405720193</v>
      </c>
      <c r="W3" s="81">
        <f>(U3/V3)-1</f>
        <v>1.4522339316232773</v>
      </c>
      <c r="X3" s="104">
        <f>SUM(U3:U5)/3</f>
        <v>0.8990378925677537</v>
      </c>
      <c r="Y3" s="105">
        <f>SUM(V3:V5)/3</f>
        <v>0.4157109799758749</v>
      </c>
      <c r="Z3" s="106">
        <f>(X3/Y3)-1</f>
        <v>1.1626513031239343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27766</v>
      </c>
      <c r="G4" s="9">
        <v>27735</v>
      </c>
      <c r="H4" s="33">
        <f aca="true" t="shared" si="2" ref="H4:H66">(F4/G4)-1</f>
        <v>0.0011177212907877987</v>
      </c>
      <c r="I4" s="35">
        <v>26180</v>
      </c>
      <c r="J4" s="9">
        <v>25730</v>
      </c>
      <c r="K4" s="51">
        <f aca="true" t="shared" si="3" ref="K4:K66">(I4/J4)-1</f>
        <v>0.01748931208705784</v>
      </c>
      <c r="L4" s="48">
        <v>1789</v>
      </c>
      <c r="M4" s="9">
        <v>1966</v>
      </c>
      <c r="N4" s="33">
        <f aca="true" t="shared" si="4" ref="N4:N66">(L4/M4)-1</f>
        <v>-0.09003051881993895</v>
      </c>
      <c r="O4" s="54">
        <v>597</v>
      </c>
      <c r="P4" s="10">
        <v>604</v>
      </c>
      <c r="Q4" s="51">
        <f t="shared" si="0"/>
        <v>-0.011589403973509937</v>
      </c>
      <c r="R4" s="59">
        <f t="shared" si="1"/>
        <v>28566</v>
      </c>
      <c r="S4" s="10">
        <f t="shared" si="1"/>
        <v>28300</v>
      </c>
      <c r="T4" s="33">
        <f>(R4/S4)-1</f>
        <v>0.009399293286219024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11086</v>
      </c>
      <c r="G5" s="14">
        <v>11074</v>
      </c>
      <c r="H5" s="34">
        <f t="shared" si="2"/>
        <v>0.0010836192884233764</v>
      </c>
      <c r="I5" s="36">
        <v>8064</v>
      </c>
      <c r="J5" s="14">
        <v>7900</v>
      </c>
      <c r="K5" s="52">
        <f t="shared" si="3"/>
        <v>0.020759493670886142</v>
      </c>
      <c r="L5" s="49">
        <v>345</v>
      </c>
      <c r="M5" s="14">
        <v>411</v>
      </c>
      <c r="N5" s="34">
        <f t="shared" si="4"/>
        <v>-0.16058394160583944</v>
      </c>
      <c r="O5" s="55">
        <v>133</v>
      </c>
      <c r="P5" s="15">
        <v>127</v>
      </c>
      <c r="Q5" s="52">
        <f t="shared" si="0"/>
        <v>0.04724409448818889</v>
      </c>
      <c r="R5" s="60">
        <f t="shared" si="1"/>
        <v>8542</v>
      </c>
      <c r="S5" s="15">
        <f t="shared" si="1"/>
        <v>8438</v>
      </c>
      <c r="T5" s="34">
        <f aca="true" t="shared" si="6" ref="T5:T68">(R5/S5)-1</f>
        <v>0.012325195543967826</v>
      </c>
      <c r="U5" s="58">
        <f aca="true" t="shared" si="7" ref="U5:U66">IF((R5/F5)&gt;1,1,R5/F5)</f>
        <v>0.7705213783149919</v>
      </c>
      <c r="V5" s="24">
        <v>0.2835830858058272</v>
      </c>
      <c r="W5" s="52">
        <f t="shared" si="5"/>
        <v>1.7170921570497941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393009</v>
      </c>
      <c r="G6" s="4">
        <v>392567</v>
      </c>
      <c r="H6" s="79">
        <f t="shared" si="2"/>
        <v>0.001125922454001449</v>
      </c>
      <c r="I6" s="80">
        <v>239460</v>
      </c>
      <c r="J6" s="4">
        <v>227409</v>
      </c>
      <c r="K6" s="81">
        <f t="shared" si="3"/>
        <v>0.05299262562167728</v>
      </c>
      <c r="L6" s="78">
        <v>176977</v>
      </c>
      <c r="M6" s="4">
        <v>187993</v>
      </c>
      <c r="N6" s="79">
        <f t="shared" si="4"/>
        <v>-0.058597926518540566</v>
      </c>
      <c r="O6" s="82">
        <v>13884</v>
      </c>
      <c r="P6" s="5">
        <v>13858</v>
      </c>
      <c r="Q6" s="81">
        <f t="shared" si="0"/>
        <v>0.0018761726078799779</v>
      </c>
      <c r="R6" s="83">
        <f t="shared" si="1"/>
        <v>430321</v>
      </c>
      <c r="S6" s="5">
        <f t="shared" si="1"/>
        <v>429260</v>
      </c>
      <c r="T6" s="79">
        <f t="shared" si="6"/>
        <v>0.002471695475935398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4">
        <f>SUM(U6:U11)/6</f>
        <v>0.8082430761074861</v>
      </c>
      <c r="Y6" s="105">
        <f>SUM(V6:V11)/6</f>
        <v>0.8271181345098909</v>
      </c>
      <c r="Z6" s="106">
        <f>(X6/Y6)-1</f>
        <v>-0.02282026909443735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15316</v>
      </c>
      <c r="G7" s="9">
        <v>15299</v>
      </c>
      <c r="H7" s="33">
        <f t="shared" si="2"/>
        <v>0.0011111837374990774</v>
      </c>
      <c r="I7" s="35">
        <v>9479</v>
      </c>
      <c r="J7" s="9">
        <v>9308</v>
      </c>
      <c r="K7" s="51">
        <f t="shared" si="3"/>
        <v>0.018371293510958342</v>
      </c>
      <c r="L7" s="48">
        <v>1110</v>
      </c>
      <c r="M7" s="9">
        <v>1125</v>
      </c>
      <c r="N7" s="33">
        <f t="shared" si="4"/>
        <v>-0.013333333333333308</v>
      </c>
      <c r="O7" s="54">
        <v>25</v>
      </c>
      <c r="P7" s="10">
        <v>23</v>
      </c>
      <c r="Q7" s="51">
        <f t="shared" si="0"/>
        <v>0.08695652173913038</v>
      </c>
      <c r="R7" s="59">
        <f t="shared" si="1"/>
        <v>10614</v>
      </c>
      <c r="S7" s="10">
        <f t="shared" si="1"/>
        <v>10456</v>
      </c>
      <c r="T7" s="33">
        <f t="shared" si="6"/>
        <v>0.015110941086457608</v>
      </c>
      <c r="U7" s="57">
        <f t="shared" si="7"/>
        <v>0.693000783494385</v>
      </c>
      <c r="V7" s="22">
        <v>0.7232046967852795</v>
      </c>
      <c r="W7" s="51">
        <f t="shared" si="5"/>
        <v>-0.0417639894004479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9920</v>
      </c>
      <c r="G8" s="9">
        <v>9909</v>
      </c>
      <c r="H8" s="33">
        <f t="shared" si="2"/>
        <v>0.0011101019275405744</v>
      </c>
      <c r="I8" s="35">
        <v>7656</v>
      </c>
      <c r="J8" s="9">
        <v>7611</v>
      </c>
      <c r="K8" s="51">
        <f t="shared" si="3"/>
        <v>0.005912495072920798</v>
      </c>
      <c r="L8" s="48">
        <v>514</v>
      </c>
      <c r="M8" s="9">
        <v>600</v>
      </c>
      <c r="N8" s="33">
        <f t="shared" si="4"/>
        <v>-0.1433333333333333</v>
      </c>
      <c r="O8" s="54">
        <v>38</v>
      </c>
      <c r="P8" s="10">
        <v>38</v>
      </c>
      <c r="Q8" s="51">
        <f t="shared" si="0"/>
        <v>0</v>
      </c>
      <c r="R8" s="59">
        <f t="shared" si="1"/>
        <v>8208</v>
      </c>
      <c r="S8" s="10">
        <f t="shared" si="1"/>
        <v>8249</v>
      </c>
      <c r="T8" s="33">
        <f t="shared" si="6"/>
        <v>-0.004970299430233971</v>
      </c>
      <c r="U8" s="57">
        <f t="shared" si="7"/>
        <v>0.8274193548387097</v>
      </c>
      <c r="V8" s="22">
        <v>0.9042485055508113</v>
      </c>
      <c r="W8" s="51">
        <f t="shared" si="5"/>
        <v>-0.08496464217577238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4350</v>
      </c>
      <c r="G9" s="9">
        <v>4345</v>
      </c>
      <c r="H9" s="33">
        <f t="shared" si="2"/>
        <v>0.0011507479861909697</v>
      </c>
      <c r="I9" s="35">
        <v>3095</v>
      </c>
      <c r="J9" s="9">
        <v>2922</v>
      </c>
      <c r="K9" s="51">
        <f t="shared" si="3"/>
        <v>0.059206023271731745</v>
      </c>
      <c r="L9" s="48">
        <v>424</v>
      </c>
      <c r="M9" s="9">
        <v>397</v>
      </c>
      <c r="N9" s="33">
        <f t="shared" si="4"/>
        <v>0.06801007556675054</v>
      </c>
      <c r="O9" s="54">
        <v>6</v>
      </c>
      <c r="P9" s="10">
        <v>6</v>
      </c>
      <c r="Q9" s="51">
        <v>0</v>
      </c>
      <c r="R9" s="59">
        <f t="shared" si="1"/>
        <v>3525</v>
      </c>
      <c r="S9" s="10">
        <f t="shared" si="1"/>
        <v>3325</v>
      </c>
      <c r="T9" s="33">
        <f t="shared" si="6"/>
        <v>0.06015037593984962</v>
      </c>
      <c r="U9" s="57">
        <f t="shared" si="7"/>
        <v>0.8103448275862069</v>
      </c>
      <c r="V9" s="22">
        <v>0.6597361055577768</v>
      </c>
      <c r="W9" s="51">
        <f t="shared" si="5"/>
        <v>0.22828631138975974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13333</v>
      </c>
      <c r="G10" s="9">
        <v>13318</v>
      </c>
      <c r="H10" s="33">
        <f t="shared" si="2"/>
        <v>0.0011262952395254544</v>
      </c>
      <c r="I10" s="35">
        <v>7919</v>
      </c>
      <c r="J10" s="9">
        <v>7834</v>
      </c>
      <c r="K10" s="51">
        <f t="shared" si="3"/>
        <v>0.010850140413581899</v>
      </c>
      <c r="L10" s="48">
        <v>898</v>
      </c>
      <c r="M10" s="9">
        <v>1012</v>
      </c>
      <c r="N10" s="33">
        <f t="shared" si="4"/>
        <v>-0.11264822134387353</v>
      </c>
      <c r="O10" s="54">
        <v>50</v>
      </c>
      <c r="P10" s="10">
        <v>49</v>
      </c>
      <c r="Q10" s="51">
        <f aca="true" t="shared" si="8" ref="Q10:Q29">(O10/P10)-1</f>
        <v>0.020408163265306145</v>
      </c>
      <c r="R10" s="59">
        <f t="shared" si="1"/>
        <v>8867</v>
      </c>
      <c r="S10" s="10">
        <f t="shared" si="1"/>
        <v>8895</v>
      </c>
      <c r="T10" s="33">
        <f t="shared" si="6"/>
        <v>-0.0031478358628442837</v>
      </c>
      <c r="U10" s="57">
        <f t="shared" si="7"/>
        <v>0.665041626040651</v>
      </c>
      <c r="V10" s="22">
        <v>0.9636576787807737</v>
      </c>
      <c r="W10" s="51">
        <f t="shared" si="5"/>
        <v>-0.30987772869504215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10967</v>
      </c>
      <c r="G11" s="14">
        <v>10955</v>
      </c>
      <c r="H11" s="34">
        <f t="shared" si="2"/>
        <v>0.001095390232770388</v>
      </c>
      <c r="I11" s="36">
        <v>8420</v>
      </c>
      <c r="J11" s="14">
        <v>8313</v>
      </c>
      <c r="K11" s="52">
        <f t="shared" si="3"/>
        <v>0.012871406231204086</v>
      </c>
      <c r="L11" s="49">
        <v>888</v>
      </c>
      <c r="M11" s="14">
        <v>864</v>
      </c>
      <c r="N11" s="34">
        <f t="shared" si="4"/>
        <v>0.02777777777777768</v>
      </c>
      <c r="O11" s="55">
        <v>54</v>
      </c>
      <c r="P11" s="15">
        <v>52</v>
      </c>
      <c r="Q11" s="52">
        <f t="shared" si="8"/>
        <v>0.03846153846153855</v>
      </c>
      <c r="R11" s="60">
        <f t="shared" si="1"/>
        <v>9362</v>
      </c>
      <c r="S11" s="15">
        <f t="shared" si="1"/>
        <v>9229</v>
      </c>
      <c r="T11" s="34">
        <f t="shared" si="6"/>
        <v>0.014411095459963219</v>
      </c>
      <c r="U11" s="58">
        <f t="shared" si="7"/>
        <v>0.853651864684964</v>
      </c>
      <c r="V11" s="24">
        <v>0.8108980103961283</v>
      </c>
      <c r="W11" s="52">
        <f t="shared" si="5"/>
        <v>0.052724083350445206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5773</v>
      </c>
      <c r="G12" s="41">
        <v>5767</v>
      </c>
      <c r="H12" s="44">
        <f t="shared" si="2"/>
        <v>0.0010404022888850228</v>
      </c>
      <c r="I12" s="40">
        <v>7433</v>
      </c>
      <c r="J12" s="41">
        <v>7256</v>
      </c>
      <c r="K12" s="50">
        <f t="shared" si="3"/>
        <v>0.02439360529217205</v>
      </c>
      <c r="L12" s="75">
        <v>271</v>
      </c>
      <c r="M12" s="41">
        <v>314</v>
      </c>
      <c r="N12" s="44">
        <f t="shared" si="4"/>
        <v>-0.13694267515923564</v>
      </c>
      <c r="O12" s="53">
        <v>105</v>
      </c>
      <c r="P12" s="42">
        <v>93</v>
      </c>
      <c r="Q12" s="50">
        <f t="shared" si="8"/>
        <v>0.12903225806451624</v>
      </c>
      <c r="R12" s="76">
        <f t="shared" si="1"/>
        <v>7809</v>
      </c>
      <c r="S12" s="42">
        <f t="shared" si="1"/>
        <v>7663</v>
      </c>
      <c r="T12" s="44">
        <f t="shared" si="6"/>
        <v>0.019052590369307065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3">
        <f>SUM(U12:U16)/5</f>
        <v>0.8883457985258918</v>
      </c>
      <c r="Y12" s="114">
        <f>SUM(V12:V16)/5</f>
        <v>0.6480227462914596</v>
      </c>
      <c r="Z12" s="106">
        <f>(X12/Y12)-1</f>
        <v>0.37085588987387585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12072</v>
      </c>
      <c r="G13" s="9">
        <v>12059</v>
      </c>
      <c r="H13" s="33">
        <f t="shared" si="2"/>
        <v>0.0010780330043951292</v>
      </c>
      <c r="I13" s="35">
        <v>7106</v>
      </c>
      <c r="J13" s="9">
        <v>6954</v>
      </c>
      <c r="K13" s="51">
        <f t="shared" si="3"/>
        <v>0.021857923497267784</v>
      </c>
      <c r="L13" s="48">
        <v>245</v>
      </c>
      <c r="M13" s="9">
        <v>263</v>
      </c>
      <c r="N13" s="33">
        <f t="shared" si="4"/>
        <v>-0.0684410646387833</v>
      </c>
      <c r="O13" s="54">
        <v>90</v>
      </c>
      <c r="P13" s="10">
        <v>78</v>
      </c>
      <c r="Q13" s="51">
        <f t="shared" si="8"/>
        <v>0.15384615384615374</v>
      </c>
      <c r="R13" s="59">
        <f t="shared" si="1"/>
        <v>7441</v>
      </c>
      <c r="S13" s="10">
        <f t="shared" si="1"/>
        <v>7295</v>
      </c>
      <c r="T13" s="33">
        <f t="shared" si="6"/>
        <v>0.020013708019191334</v>
      </c>
      <c r="U13" s="57">
        <f t="shared" si="7"/>
        <v>0.6163850231941683</v>
      </c>
      <c r="V13" s="22">
        <v>0.7631314147715839</v>
      </c>
      <c r="W13" s="51">
        <f t="shared" si="5"/>
        <v>-0.19229504740194558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9579</v>
      </c>
      <c r="G14" s="9">
        <v>9569</v>
      </c>
      <c r="H14" s="33">
        <f t="shared" si="2"/>
        <v>0.0010450412791305208</v>
      </c>
      <c r="I14" s="35">
        <v>8759</v>
      </c>
      <c r="J14" s="9">
        <v>8512</v>
      </c>
      <c r="K14" s="51">
        <f t="shared" si="3"/>
        <v>0.029017857142857206</v>
      </c>
      <c r="L14" s="48">
        <v>256</v>
      </c>
      <c r="M14" s="9">
        <v>279</v>
      </c>
      <c r="N14" s="33">
        <f t="shared" si="4"/>
        <v>-0.08243727598566308</v>
      </c>
      <c r="O14" s="54">
        <v>198</v>
      </c>
      <c r="P14" s="10">
        <v>200</v>
      </c>
      <c r="Q14" s="51">
        <f t="shared" si="8"/>
        <v>-0.010000000000000009</v>
      </c>
      <c r="R14" s="59">
        <f t="shared" si="1"/>
        <v>9213</v>
      </c>
      <c r="S14" s="10">
        <f t="shared" si="1"/>
        <v>8991</v>
      </c>
      <c r="T14" s="33">
        <f t="shared" si="6"/>
        <v>0.024691358024691468</v>
      </c>
      <c r="U14" s="57">
        <f t="shared" si="7"/>
        <v>0.9617914187284685</v>
      </c>
      <c r="V14" s="22">
        <v>0.6169914481985139</v>
      </c>
      <c r="W14" s="51">
        <f t="shared" si="5"/>
        <v>0.5588407611429598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9787</v>
      </c>
      <c r="G15" s="9">
        <v>9777</v>
      </c>
      <c r="H15" s="33">
        <f t="shared" si="2"/>
        <v>0.0010228086325048125</v>
      </c>
      <c r="I15" s="35">
        <v>12952</v>
      </c>
      <c r="J15" s="9">
        <v>12341</v>
      </c>
      <c r="K15" s="51">
        <f t="shared" si="3"/>
        <v>0.049509764200632134</v>
      </c>
      <c r="L15" s="48">
        <v>303</v>
      </c>
      <c r="M15" s="9">
        <v>372</v>
      </c>
      <c r="N15" s="33">
        <f t="shared" si="4"/>
        <v>-0.18548387096774188</v>
      </c>
      <c r="O15" s="54">
        <v>167</v>
      </c>
      <c r="P15" s="10">
        <v>152</v>
      </c>
      <c r="Q15" s="51">
        <f t="shared" si="8"/>
        <v>0.09868421052631571</v>
      </c>
      <c r="R15" s="59">
        <f t="shared" si="1"/>
        <v>13422</v>
      </c>
      <c r="S15" s="10">
        <f t="shared" si="1"/>
        <v>12865</v>
      </c>
      <c r="T15" s="33">
        <f t="shared" si="6"/>
        <v>0.04329576369996113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17897</v>
      </c>
      <c r="G16" s="90">
        <v>17877</v>
      </c>
      <c r="H16" s="91">
        <f t="shared" si="2"/>
        <v>0.0011187559433909477</v>
      </c>
      <c r="I16" s="92">
        <v>14542</v>
      </c>
      <c r="J16" s="90">
        <v>14042</v>
      </c>
      <c r="K16" s="93">
        <f t="shared" si="3"/>
        <v>0.03560746332431286</v>
      </c>
      <c r="L16" s="89">
        <v>595</v>
      </c>
      <c r="M16" s="90">
        <v>669</v>
      </c>
      <c r="N16" s="91">
        <f t="shared" si="4"/>
        <v>-0.11061285500747386</v>
      </c>
      <c r="O16" s="94">
        <v>318</v>
      </c>
      <c r="P16" s="95">
        <v>321</v>
      </c>
      <c r="Q16" s="93">
        <f t="shared" si="8"/>
        <v>-0.009345794392523366</v>
      </c>
      <c r="R16" s="96">
        <f t="shared" si="1"/>
        <v>15455</v>
      </c>
      <c r="S16" s="95">
        <f t="shared" si="1"/>
        <v>15032</v>
      </c>
      <c r="T16" s="91">
        <f t="shared" si="6"/>
        <v>0.028139968068121357</v>
      </c>
      <c r="U16" s="97">
        <f t="shared" si="7"/>
        <v>0.8635525507068224</v>
      </c>
      <c r="V16" s="98">
        <v>0.7063249470961674</v>
      </c>
      <c r="W16" s="93">
        <f t="shared" si="5"/>
        <v>0.2225995333409172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7367</v>
      </c>
      <c r="G17" s="4">
        <v>7359</v>
      </c>
      <c r="H17" s="79">
        <f t="shared" si="2"/>
        <v>0.0010871042261175745</v>
      </c>
      <c r="I17" s="80">
        <v>6956</v>
      </c>
      <c r="J17" s="4">
        <v>6900</v>
      </c>
      <c r="K17" s="81">
        <f t="shared" si="3"/>
        <v>0.008115942028985579</v>
      </c>
      <c r="L17" s="78">
        <v>605</v>
      </c>
      <c r="M17" s="4">
        <v>644</v>
      </c>
      <c r="N17" s="79">
        <f t="shared" si="4"/>
        <v>-0.060559006211180155</v>
      </c>
      <c r="O17" s="82">
        <v>22</v>
      </c>
      <c r="P17" s="5">
        <v>21</v>
      </c>
      <c r="Q17" s="81">
        <v>0</v>
      </c>
      <c r="R17" s="83">
        <f t="shared" si="1"/>
        <v>7583</v>
      </c>
      <c r="S17" s="5">
        <f t="shared" si="1"/>
        <v>7565</v>
      </c>
      <c r="T17" s="79">
        <f t="shared" si="6"/>
        <v>0.002379378717779268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4">
        <f>SUM(U17:U29)/13</f>
        <v>0.9311675558182002</v>
      </c>
      <c r="Y17" s="105">
        <f>SUM(V17:V29)/13</f>
        <v>0.9766568350733904</v>
      </c>
      <c r="Z17" s="106">
        <f>(X17/Y17)-1</f>
        <v>-0.04657652270643442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7242</v>
      </c>
      <c r="G18" s="9">
        <v>7234</v>
      </c>
      <c r="H18" s="33">
        <f t="shared" si="2"/>
        <v>0.0011058888581696458</v>
      </c>
      <c r="I18" s="35">
        <v>5802</v>
      </c>
      <c r="J18" s="9">
        <v>5802</v>
      </c>
      <c r="K18" s="51">
        <f t="shared" si="3"/>
        <v>0</v>
      </c>
      <c r="L18" s="48">
        <v>577</v>
      </c>
      <c r="M18" s="9">
        <v>601</v>
      </c>
      <c r="N18" s="33">
        <f t="shared" si="4"/>
        <v>-0.03993344425956735</v>
      </c>
      <c r="O18" s="54">
        <v>49</v>
      </c>
      <c r="P18" s="10">
        <v>48</v>
      </c>
      <c r="Q18" s="51">
        <f t="shared" si="8"/>
        <v>0.02083333333333326</v>
      </c>
      <c r="R18" s="59">
        <f t="shared" si="1"/>
        <v>6428</v>
      </c>
      <c r="S18" s="10">
        <f t="shared" si="1"/>
        <v>6451</v>
      </c>
      <c r="T18" s="33">
        <f t="shared" si="6"/>
        <v>-0.0035653387071772347</v>
      </c>
      <c r="U18" s="57">
        <f t="shared" si="7"/>
        <v>0.8876001104667219</v>
      </c>
      <c r="V18" s="22">
        <v>0.9188919034699414</v>
      </c>
      <c r="W18" s="51">
        <f t="shared" si="5"/>
        <v>-0.034053834716635034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15490</v>
      </c>
      <c r="G19" s="9">
        <v>15474</v>
      </c>
      <c r="H19" s="33">
        <f t="shared" si="2"/>
        <v>0.001033992503554293</v>
      </c>
      <c r="I19" s="35">
        <v>13511</v>
      </c>
      <c r="J19" s="9">
        <v>13440</v>
      </c>
      <c r="K19" s="51">
        <f t="shared" si="3"/>
        <v>0.005282738095238049</v>
      </c>
      <c r="L19" s="48">
        <v>535</v>
      </c>
      <c r="M19" s="9">
        <v>605</v>
      </c>
      <c r="N19" s="33">
        <f t="shared" si="4"/>
        <v>-0.11570247933884292</v>
      </c>
      <c r="O19" s="54">
        <v>130</v>
      </c>
      <c r="P19" s="10">
        <v>132</v>
      </c>
      <c r="Q19" s="51">
        <f t="shared" si="8"/>
        <v>-0.015151515151515138</v>
      </c>
      <c r="R19" s="59">
        <f t="shared" si="1"/>
        <v>14176</v>
      </c>
      <c r="S19" s="10">
        <f t="shared" si="1"/>
        <v>14177</v>
      </c>
      <c r="T19" s="33">
        <f t="shared" si="6"/>
        <v>-7.053678493329496E-05</v>
      </c>
      <c r="U19" s="57">
        <f t="shared" si="7"/>
        <v>0.9151710781149128</v>
      </c>
      <c r="V19" s="22">
        <v>1.0166358595194085</v>
      </c>
      <c r="W19" s="51">
        <f t="shared" si="5"/>
        <v>-0.09980444861787663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9208</v>
      </c>
      <c r="G20" s="9">
        <v>9198</v>
      </c>
      <c r="H20" s="33">
        <f t="shared" si="2"/>
        <v>0.0010871928680147303</v>
      </c>
      <c r="I20" s="35">
        <v>8872</v>
      </c>
      <c r="J20" s="9">
        <v>8809</v>
      </c>
      <c r="K20" s="51">
        <f t="shared" si="3"/>
        <v>0.007151776592121628</v>
      </c>
      <c r="L20" s="48">
        <v>408</v>
      </c>
      <c r="M20" s="9">
        <v>417</v>
      </c>
      <c r="N20" s="33">
        <f t="shared" si="4"/>
        <v>-0.021582733812949617</v>
      </c>
      <c r="O20" s="54">
        <v>63</v>
      </c>
      <c r="P20" s="10">
        <v>65</v>
      </c>
      <c r="Q20" s="51">
        <f t="shared" si="8"/>
        <v>-0.03076923076923077</v>
      </c>
      <c r="R20" s="59">
        <f t="shared" si="1"/>
        <v>9343</v>
      </c>
      <c r="S20" s="10">
        <f t="shared" si="1"/>
        <v>9291</v>
      </c>
      <c r="T20" s="33">
        <f t="shared" si="6"/>
        <v>0.005596814121192617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37072</v>
      </c>
      <c r="G21" s="9">
        <v>37032</v>
      </c>
      <c r="H21" s="33">
        <f t="shared" si="2"/>
        <v>0.0010801468999783737</v>
      </c>
      <c r="I21" s="35">
        <v>31264</v>
      </c>
      <c r="J21" s="9">
        <v>31073</v>
      </c>
      <c r="K21" s="51">
        <f t="shared" si="3"/>
        <v>0.006146815563350838</v>
      </c>
      <c r="L21" s="48">
        <v>1829</v>
      </c>
      <c r="M21" s="9">
        <v>1809</v>
      </c>
      <c r="N21" s="33">
        <f t="shared" si="4"/>
        <v>0.011055831951354289</v>
      </c>
      <c r="O21" s="54">
        <v>547</v>
      </c>
      <c r="P21" s="10">
        <v>544</v>
      </c>
      <c r="Q21" s="51">
        <f t="shared" si="8"/>
        <v>0.005514705882353033</v>
      </c>
      <c r="R21" s="59">
        <f t="shared" si="1"/>
        <v>33640</v>
      </c>
      <c r="S21" s="10">
        <f t="shared" si="1"/>
        <v>33426</v>
      </c>
      <c r="T21" s="33">
        <f t="shared" si="6"/>
        <v>0.006402201878777047</v>
      </c>
      <c r="U21" s="57">
        <f t="shared" si="7"/>
        <v>0.9074233923176521</v>
      </c>
      <c r="V21" s="22">
        <v>0.8460809911431936</v>
      </c>
      <c r="W21" s="51">
        <f t="shared" si="5"/>
        <v>0.0725018075297672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7141</v>
      </c>
      <c r="G22" s="9">
        <v>7133</v>
      </c>
      <c r="H22" s="33">
        <f t="shared" si="2"/>
        <v>0.0011215477358754722</v>
      </c>
      <c r="I22" s="35">
        <v>5362</v>
      </c>
      <c r="J22" s="9">
        <v>5388</v>
      </c>
      <c r="K22" s="51">
        <f t="shared" si="3"/>
        <v>-0.0048255382331106045</v>
      </c>
      <c r="L22" s="48">
        <v>516</v>
      </c>
      <c r="M22" s="9">
        <v>491</v>
      </c>
      <c r="N22" s="33">
        <f t="shared" si="4"/>
        <v>0.050916496945010215</v>
      </c>
      <c r="O22" s="54">
        <v>43</v>
      </c>
      <c r="P22" s="10">
        <v>41</v>
      </c>
      <c r="Q22" s="51">
        <f t="shared" si="8"/>
        <v>0.04878048780487809</v>
      </c>
      <c r="R22" s="59">
        <f t="shared" si="1"/>
        <v>5921</v>
      </c>
      <c r="S22" s="10">
        <f t="shared" si="1"/>
        <v>5920</v>
      </c>
      <c r="T22" s="33">
        <f t="shared" si="6"/>
        <v>0.00016891891891890332</v>
      </c>
      <c r="U22" s="57">
        <f t="shared" si="7"/>
        <v>0.8291555804509172</v>
      </c>
      <c r="V22" s="22">
        <v>0.9461105904404874</v>
      </c>
      <c r="W22" s="51">
        <f t="shared" si="5"/>
        <v>-0.12361663760165564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19356</v>
      </c>
      <c r="G23" s="9">
        <v>19334</v>
      </c>
      <c r="H23" s="33">
        <f t="shared" si="2"/>
        <v>0.0011378917968345448</v>
      </c>
      <c r="I23" s="35">
        <v>15949</v>
      </c>
      <c r="J23" s="9">
        <v>15927</v>
      </c>
      <c r="K23" s="51">
        <f t="shared" si="3"/>
        <v>0.0013813021912476575</v>
      </c>
      <c r="L23" s="48">
        <v>1444</v>
      </c>
      <c r="M23" s="9">
        <v>1428</v>
      </c>
      <c r="N23" s="33">
        <f t="shared" si="4"/>
        <v>0.011204481792717047</v>
      </c>
      <c r="O23" s="54">
        <v>227</v>
      </c>
      <c r="P23" s="10">
        <v>227</v>
      </c>
      <c r="Q23" s="51">
        <f t="shared" si="8"/>
        <v>0</v>
      </c>
      <c r="R23" s="59">
        <f t="shared" si="1"/>
        <v>17620</v>
      </c>
      <c r="S23" s="10">
        <f t="shared" si="1"/>
        <v>17582</v>
      </c>
      <c r="T23" s="33">
        <f t="shared" si="6"/>
        <v>0.0021613013309065288</v>
      </c>
      <c r="U23" s="57">
        <f t="shared" si="7"/>
        <v>0.9103120479437901</v>
      </c>
      <c r="V23" s="22">
        <v>1.1281635301752109</v>
      </c>
      <c r="W23" s="51">
        <f t="shared" si="5"/>
        <v>-0.19310275186575754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7046</v>
      </c>
      <c r="G24" s="9">
        <v>7038</v>
      </c>
      <c r="H24" s="33">
        <f t="shared" si="2"/>
        <v>0.0011366865586814878</v>
      </c>
      <c r="I24" s="35">
        <v>5171</v>
      </c>
      <c r="J24" s="9">
        <v>5171</v>
      </c>
      <c r="K24" s="51">
        <f t="shared" si="3"/>
        <v>0</v>
      </c>
      <c r="L24" s="48">
        <v>373</v>
      </c>
      <c r="M24" s="9">
        <v>373</v>
      </c>
      <c r="N24" s="33">
        <f t="shared" si="4"/>
        <v>0</v>
      </c>
      <c r="O24" s="54">
        <v>35</v>
      </c>
      <c r="P24" s="10">
        <v>36</v>
      </c>
      <c r="Q24" s="51">
        <f t="shared" si="8"/>
        <v>-0.02777777777777779</v>
      </c>
      <c r="R24" s="59">
        <f t="shared" si="1"/>
        <v>5579</v>
      </c>
      <c r="S24" s="10">
        <f t="shared" si="1"/>
        <v>5580</v>
      </c>
      <c r="T24" s="33">
        <f t="shared" si="6"/>
        <v>-0.00017921146953403522</v>
      </c>
      <c r="U24" s="57">
        <f t="shared" si="7"/>
        <v>0.7917967641214874</v>
      </c>
      <c r="V24" s="22">
        <v>0.9691934925579785</v>
      </c>
      <c r="W24" s="51">
        <f t="shared" si="5"/>
        <v>-0.18303541016179392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7639</v>
      </c>
      <c r="G25" s="9">
        <v>7630</v>
      </c>
      <c r="H25" s="33">
        <f t="shared" si="2"/>
        <v>0.0011795543905634975</v>
      </c>
      <c r="I25" s="35">
        <v>6494</v>
      </c>
      <c r="J25" s="9">
        <v>6435</v>
      </c>
      <c r="K25" s="51">
        <f t="shared" si="3"/>
        <v>0.009168609168609176</v>
      </c>
      <c r="L25" s="48">
        <v>507</v>
      </c>
      <c r="M25" s="9">
        <v>552</v>
      </c>
      <c r="N25" s="33">
        <f t="shared" si="4"/>
        <v>-0.08152173913043481</v>
      </c>
      <c r="O25" s="54">
        <v>73</v>
      </c>
      <c r="P25" s="10">
        <v>72</v>
      </c>
      <c r="Q25" s="51">
        <f t="shared" si="8"/>
        <v>0.01388888888888884</v>
      </c>
      <c r="R25" s="59">
        <f t="shared" si="1"/>
        <v>7074</v>
      </c>
      <c r="S25" s="10">
        <f t="shared" si="1"/>
        <v>7059</v>
      </c>
      <c r="T25" s="33">
        <f t="shared" si="6"/>
        <v>0.0021249468763280266</v>
      </c>
      <c r="U25" s="57">
        <f t="shared" si="7"/>
        <v>0.926037439455426</v>
      </c>
      <c r="V25" s="22">
        <v>0.8098297824371548</v>
      </c>
      <c r="W25" s="51">
        <f t="shared" si="5"/>
        <v>0.1434963983030464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115936</v>
      </c>
      <c r="G26" s="9">
        <v>115810</v>
      </c>
      <c r="H26" s="33">
        <f t="shared" si="2"/>
        <v>0.0010879889474137983</v>
      </c>
      <c r="I26" s="35">
        <v>101942</v>
      </c>
      <c r="J26" s="9">
        <v>96694</v>
      </c>
      <c r="K26" s="51">
        <f t="shared" si="3"/>
        <v>0.0542743086437627</v>
      </c>
      <c r="L26" s="48">
        <v>29188</v>
      </c>
      <c r="M26" s="9">
        <v>31198</v>
      </c>
      <c r="N26" s="33">
        <f t="shared" si="4"/>
        <v>-0.06442720687223535</v>
      </c>
      <c r="O26" s="54">
        <v>2565</v>
      </c>
      <c r="P26" s="10">
        <v>2531</v>
      </c>
      <c r="Q26" s="51">
        <f t="shared" si="8"/>
        <v>0.013433425523508458</v>
      </c>
      <c r="R26" s="59">
        <f t="shared" si="1"/>
        <v>133695</v>
      </c>
      <c r="S26" s="10">
        <f t="shared" si="1"/>
        <v>130423</v>
      </c>
      <c r="T26" s="33">
        <f t="shared" si="6"/>
        <v>0.025087599579828757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10067</v>
      </c>
      <c r="G27" s="9">
        <v>10056</v>
      </c>
      <c r="H27" s="33">
        <f t="shared" si="2"/>
        <v>0.001093874303898179</v>
      </c>
      <c r="I27" s="35">
        <v>11262</v>
      </c>
      <c r="J27" s="9">
        <v>11183</v>
      </c>
      <c r="K27" s="51">
        <f t="shared" si="3"/>
        <v>0.007064294017705475</v>
      </c>
      <c r="L27" s="48">
        <v>508</v>
      </c>
      <c r="M27" s="9">
        <v>559</v>
      </c>
      <c r="N27" s="33">
        <f t="shared" si="4"/>
        <v>-0.09123434704830058</v>
      </c>
      <c r="O27" s="54">
        <v>78</v>
      </c>
      <c r="P27" s="10">
        <v>77</v>
      </c>
      <c r="Q27" s="51">
        <f t="shared" si="8"/>
        <v>0.01298701298701288</v>
      </c>
      <c r="R27" s="59">
        <f t="shared" si="1"/>
        <v>11848</v>
      </c>
      <c r="S27" s="10">
        <f t="shared" si="1"/>
        <v>11819</v>
      </c>
      <c r="T27" s="33">
        <f t="shared" si="6"/>
        <v>0.0024536762839495463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8372</v>
      </c>
      <c r="G28" s="9">
        <v>8363</v>
      </c>
      <c r="H28" s="33">
        <f t="shared" si="2"/>
        <v>0.0010761688389333557</v>
      </c>
      <c r="I28" s="35">
        <v>7283</v>
      </c>
      <c r="J28" s="9">
        <v>7109</v>
      </c>
      <c r="K28" s="51">
        <f t="shared" si="3"/>
        <v>0.024476016317344307</v>
      </c>
      <c r="L28" s="48">
        <v>535</v>
      </c>
      <c r="M28" s="9">
        <v>687</v>
      </c>
      <c r="N28" s="33">
        <f t="shared" si="4"/>
        <v>-0.22125181950509465</v>
      </c>
      <c r="O28" s="54">
        <v>127</v>
      </c>
      <c r="P28" s="10">
        <v>125</v>
      </c>
      <c r="Q28" s="51">
        <f t="shared" si="8"/>
        <v>0.016000000000000014</v>
      </c>
      <c r="R28" s="59">
        <f t="shared" si="1"/>
        <v>7945</v>
      </c>
      <c r="S28" s="10">
        <f t="shared" si="1"/>
        <v>7921</v>
      </c>
      <c r="T28" s="33">
        <f t="shared" si="6"/>
        <v>0.003029920464587832</v>
      </c>
      <c r="U28" s="57">
        <f t="shared" si="7"/>
        <v>0.9489966555183946</v>
      </c>
      <c r="V28" s="22">
        <v>0.9706986317956169</v>
      </c>
      <c r="W28" s="51">
        <f t="shared" si="5"/>
        <v>-0.022357068987598705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17234</v>
      </c>
      <c r="G29" s="14">
        <v>17215</v>
      </c>
      <c r="H29" s="34">
        <f t="shared" si="2"/>
        <v>0.0011036886436246451</v>
      </c>
      <c r="I29" s="36">
        <v>15851</v>
      </c>
      <c r="J29" s="14">
        <v>15714</v>
      </c>
      <c r="K29" s="52">
        <f t="shared" si="3"/>
        <v>0.008718340333460528</v>
      </c>
      <c r="L29" s="49">
        <v>1103</v>
      </c>
      <c r="M29" s="14">
        <v>1187</v>
      </c>
      <c r="N29" s="34">
        <f t="shared" si="4"/>
        <v>-0.07076663858466725</v>
      </c>
      <c r="O29" s="55">
        <v>85</v>
      </c>
      <c r="P29" s="15">
        <v>85</v>
      </c>
      <c r="Q29" s="52">
        <f t="shared" si="8"/>
        <v>0</v>
      </c>
      <c r="R29" s="60">
        <f t="shared" si="1"/>
        <v>17039</v>
      </c>
      <c r="S29" s="15">
        <f t="shared" si="1"/>
        <v>16986</v>
      </c>
      <c r="T29" s="34">
        <f t="shared" si="6"/>
        <v>0.00312021664900497</v>
      </c>
      <c r="U29" s="58">
        <f t="shared" si="7"/>
        <v>0.9886851572473019</v>
      </c>
      <c r="V29" s="24">
        <v>0.8685799058727236</v>
      </c>
      <c r="W29" s="52">
        <f t="shared" si="5"/>
        <v>0.13827772270865513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7450</v>
      </c>
      <c r="G30" s="41">
        <v>7442</v>
      </c>
      <c r="H30" s="44">
        <f t="shared" si="2"/>
        <v>0.0010749798441278546</v>
      </c>
      <c r="I30" s="40">
        <v>5617</v>
      </c>
      <c r="J30" s="41">
        <v>5524</v>
      </c>
      <c r="K30" s="50">
        <f t="shared" si="3"/>
        <v>0.016835626357711853</v>
      </c>
      <c r="L30" s="75">
        <v>267</v>
      </c>
      <c r="M30" s="41">
        <v>292</v>
      </c>
      <c r="N30" s="44">
        <f t="shared" si="4"/>
        <v>-0.08561643835616439</v>
      </c>
      <c r="O30" s="53">
        <v>24</v>
      </c>
      <c r="P30" s="42">
        <v>26</v>
      </c>
      <c r="Q30" s="50">
        <v>0</v>
      </c>
      <c r="R30" s="76">
        <f t="shared" si="1"/>
        <v>5908</v>
      </c>
      <c r="S30" s="42">
        <f t="shared" si="1"/>
        <v>5842</v>
      </c>
      <c r="T30" s="44">
        <f t="shared" si="6"/>
        <v>0.011297500855871334</v>
      </c>
      <c r="U30" s="56">
        <f t="shared" si="7"/>
        <v>0.793020134228188</v>
      </c>
      <c r="V30" s="43">
        <v>0.9038880248833593</v>
      </c>
      <c r="W30" s="50">
        <f t="shared" si="5"/>
        <v>-0.12265666498842942</v>
      </c>
      <c r="X30" s="104">
        <f>SUM(U30:U33)/4</f>
        <v>0.8488960823871082</v>
      </c>
      <c r="Y30" s="105">
        <f>SUM(V30:V33)/4</f>
        <v>0.7788424302396543</v>
      </c>
      <c r="Z30" s="106">
        <f>(X30/Y30)-1</f>
        <v>0.08994585994229665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13821</v>
      </c>
      <c r="G31" s="9">
        <v>13806</v>
      </c>
      <c r="H31" s="33">
        <f t="shared" si="2"/>
        <v>0.0010864841373317002</v>
      </c>
      <c r="I31" s="35">
        <v>11614</v>
      </c>
      <c r="J31" s="9">
        <v>11595</v>
      </c>
      <c r="K31" s="51">
        <f t="shared" si="3"/>
        <v>0.0016386373436825252</v>
      </c>
      <c r="L31" s="48">
        <v>713</v>
      </c>
      <c r="M31" s="9">
        <v>744</v>
      </c>
      <c r="N31" s="33">
        <f t="shared" si="4"/>
        <v>-0.04166666666666663</v>
      </c>
      <c r="O31" s="54">
        <v>308</v>
      </c>
      <c r="P31" s="10">
        <v>313</v>
      </c>
      <c r="Q31" s="51">
        <f aca="true" t="shared" si="9" ref="Q31:Q66">(O31/P31)-1</f>
        <v>-0.015974440894568676</v>
      </c>
      <c r="R31" s="59">
        <f t="shared" si="1"/>
        <v>12635</v>
      </c>
      <c r="S31" s="10">
        <f t="shared" si="1"/>
        <v>12652</v>
      </c>
      <c r="T31" s="33">
        <f t="shared" si="6"/>
        <v>-0.0013436610812519456</v>
      </c>
      <c r="U31" s="57">
        <f t="shared" si="7"/>
        <v>0.9141885536502424</v>
      </c>
      <c r="V31" s="22">
        <v>1.0604991177212</v>
      </c>
      <c r="W31" s="51">
        <f t="shared" si="5"/>
        <v>-0.1379638715639383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6476</v>
      </c>
      <c r="G32" s="9">
        <v>6469</v>
      </c>
      <c r="H32" s="33">
        <f t="shared" si="2"/>
        <v>0.001082083784201604</v>
      </c>
      <c r="I32" s="35">
        <v>4222</v>
      </c>
      <c r="J32" s="9">
        <v>4035</v>
      </c>
      <c r="K32" s="51">
        <f t="shared" si="3"/>
        <v>0.04634448574969019</v>
      </c>
      <c r="L32" s="48">
        <v>241</v>
      </c>
      <c r="M32" s="9">
        <v>311</v>
      </c>
      <c r="N32" s="33">
        <f t="shared" si="4"/>
        <v>-0.22508038585209</v>
      </c>
      <c r="O32" s="54">
        <v>78</v>
      </c>
      <c r="P32" s="10">
        <v>71</v>
      </c>
      <c r="Q32" s="51">
        <f t="shared" si="9"/>
        <v>0.09859154929577474</v>
      </c>
      <c r="R32" s="59">
        <f t="shared" si="1"/>
        <v>4541</v>
      </c>
      <c r="S32" s="10">
        <f t="shared" si="1"/>
        <v>4417</v>
      </c>
      <c r="T32" s="33">
        <f t="shared" si="6"/>
        <v>0.02807335295449409</v>
      </c>
      <c r="U32" s="57">
        <f t="shared" si="7"/>
        <v>0.7012044471896233</v>
      </c>
      <c r="V32" s="22">
        <v>0.7110481586402266</v>
      </c>
      <c r="W32" s="51">
        <f t="shared" si="5"/>
        <v>-0.013843944789095564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9276</v>
      </c>
      <c r="G33" s="90">
        <v>9266</v>
      </c>
      <c r="H33" s="91">
        <f t="shared" si="2"/>
        <v>0.0010792143319662273</v>
      </c>
      <c r="I33" s="92">
        <v>8578</v>
      </c>
      <c r="J33" s="90">
        <v>8474</v>
      </c>
      <c r="K33" s="93">
        <f t="shared" si="3"/>
        <v>0.012272834552749634</v>
      </c>
      <c r="L33" s="89">
        <v>408</v>
      </c>
      <c r="M33" s="90">
        <v>525</v>
      </c>
      <c r="N33" s="91">
        <f t="shared" si="4"/>
        <v>-0.22285714285714286</v>
      </c>
      <c r="O33" s="94">
        <v>171</v>
      </c>
      <c r="P33" s="95">
        <v>171</v>
      </c>
      <c r="Q33" s="93">
        <f t="shared" si="9"/>
        <v>0</v>
      </c>
      <c r="R33" s="96">
        <f t="shared" si="1"/>
        <v>9157</v>
      </c>
      <c r="S33" s="95">
        <f t="shared" si="1"/>
        <v>9170</v>
      </c>
      <c r="T33" s="91">
        <f t="shared" si="6"/>
        <v>-0.0014176663031625347</v>
      </c>
      <c r="U33" s="97">
        <f t="shared" si="7"/>
        <v>0.9871711944803795</v>
      </c>
      <c r="V33" s="98">
        <v>0.43993441971383146</v>
      </c>
      <c r="W33" s="93">
        <f t="shared" si="5"/>
        <v>1.2439053418973551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8427</v>
      </c>
      <c r="G34" s="4">
        <v>8418</v>
      </c>
      <c r="H34" s="79">
        <f t="shared" si="2"/>
        <v>0.0010691375623663735</v>
      </c>
      <c r="I34" s="80">
        <v>6020</v>
      </c>
      <c r="J34" s="4">
        <v>5960</v>
      </c>
      <c r="K34" s="81">
        <f t="shared" si="3"/>
        <v>0.010067114093959662</v>
      </c>
      <c r="L34" s="78">
        <v>326</v>
      </c>
      <c r="M34" s="4">
        <v>430</v>
      </c>
      <c r="N34" s="79">
        <f t="shared" si="4"/>
        <v>-0.24186046511627912</v>
      </c>
      <c r="O34" s="82">
        <v>54</v>
      </c>
      <c r="P34" s="5">
        <v>55</v>
      </c>
      <c r="Q34" s="81">
        <f t="shared" si="9"/>
        <v>-0.018181818181818188</v>
      </c>
      <c r="R34" s="83">
        <f t="shared" si="1"/>
        <v>6400</v>
      </c>
      <c r="S34" s="5">
        <f t="shared" si="1"/>
        <v>6445</v>
      </c>
      <c r="T34" s="79">
        <f t="shared" si="6"/>
        <v>-0.006982156710628407</v>
      </c>
      <c r="U34" s="84">
        <f t="shared" si="7"/>
        <v>0.7594636288121515</v>
      </c>
      <c r="V34" s="23">
        <v>0.8723235527359239</v>
      </c>
      <c r="W34" s="81">
        <f t="shared" si="5"/>
        <v>-0.12937851278897916</v>
      </c>
      <c r="X34" s="104">
        <f>SUM(U34:U38)/5</f>
        <v>0.868605306709019</v>
      </c>
      <c r="Y34" s="105">
        <f>SUM(V34:V38)/5</f>
        <v>0.8809645162799379</v>
      </c>
      <c r="Z34" s="106">
        <f>(X34/Y34)-1</f>
        <v>-0.01402917977117657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23935</v>
      </c>
      <c r="G35" s="9">
        <v>23909</v>
      </c>
      <c r="H35" s="33">
        <f t="shared" si="2"/>
        <v>0.0010874566062988311</v>
      </c>
      <c r="I35" s="35">
        <v>18211</v>
      </c>
      <c r="J35" s="9">
        <v>18081</v>
      </c>
      <c r="K35" s="51">
        <f t="shared" si="3"/>
        <v>0.007189867817045448</v>
      </c>
      <c r="L35" s="48">
        <v>1236</v>
      </c>
      <c r="M35" s="9">
        <v>1289</v>
      </c>
      <c r="N35" s="33">
        <f t="shared" si="4"/>
        <v>-0.04111714507370057</v>
      </c>
      <c r="O35" s="54">
        <v>191</v>
      </c>
      <c r="P35" s="10">
        <v>194</v>
      </c>
      <c r="Q35" s="51">
        <f t="shared" si="9"/>
        <v>-0.015463917525773141</v>
      </c>
      <c r="R35" s="59">
        <f aca="true" t="shared" si="10" ref="R35:S66">I35+L35+O35</f>
        <v>19638</v>
      </c>
      <c r="S35" s="10">
        <f t="shared" si="10"/>
        <v>19564</v>
      </c>
      <c r="T35" s="33">
        <f t="shared" si="6"/>
        <v>0.003782457575137954</v>
      </c>
      <c r="U35" s="57">
        <f t="shared" si="7"/>
        <v>0.8204721119699185</v>
      </c>
      <c r="V35" s="22">
        <v>0.7610805753713016</v>
      </c>
      <c r="W35" s="51">
        <f t="shared" si="5"/>
        <v>0.078035806615669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31778</v>
      </c>
      <c r="G36" s="9">
        <v>31744</v>
      </c>
      <c r="H36" s="33">
        <f t="shared" si="2"/>
        <v>0.0010710685483870108</v>
      </c>
      <c r="I36" s="35">
        <v>26762</v>
      </c>
      <c r="J36" s="9">
        <v>26181</v>
      </c>
      <c r="K36" s="51">
        <f t="shared" si="3"/>
        <v>0.022191665711775777</v>
      </c>
      <c r="L36" s="48">
        <v>4080</v>
      </c>
      <c r="M36" s="9">
        <v>4292</v>
      </c>
      <c r="N36" s="33">
        <f t="shared" si="4"/>
        <v>-0.04939422180801489</v>
      </c>
      <c r="O36" s="54">
        <v>663</v>
      </c>
      <c r="P36" s="10">
        <v>651</v>
      </c>
      <c r="Q36" s="51">
        <f t="shared" si="9"/>
        <v>0.018433179723502224</v>
      </c>
      <c r="R36" s="59">
        <f t="shared" si="10"/>
        <v>31505</v>
      </c>
      <c r="S36" s="10">
        <f t="shared" si="10"/>
        <v>31124</v>
      </c>
      <c r="T36" s="33">
        <f t="shared" si="6"/>
        <v>0.012241357152037002</v>
      </c>
      <c r="U36" s="57">
        <f t="shared" si="7"/>
        <v>0.9914091509849582</v>
      </c>
      <c r="V36" s="22">
        <v>1.1685935614465335</v>
      </c>
      <c r="W36" s="51">
        <f t="shared" si="5"/>
        <v>-0.1516219293919856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18415</v>
      </c>
      <c r="G37" s="9">
        <v>18395</v>
      </c>
      <c r="H37" s="33">
        <f t="shared" si="2"/>
        <v>0.0010872519706441874</v>
      </c>
      <c r="I37" s="35">
        <v>14557</v>
      </c>
      <c r="J37" s="9">
        <v>14421</v>
      </c>
      <c r="K37" s="51">
        <f t="shared" si="3"/>
        <v>0.009430691352888099</v>
      </c>
      <c r="L37" s="48">
        <v>593</v>
      </c>
      <c r="M37" s="9">
        <v>777</v>
      </c>
      <c r="N37" s="33">
        <f t="shared" si="4"/>
        <v>-0.23680823680823682</v>
      </c>
      <c r="O37" s="54">
        <v>172</v>
      </c>
      <c r="P37" s="10">
        <v>172</v>
      </c>
      <c r="Q37" s="51">
        <f t="shared" si="9"/>
        <v>0</v>
      </c>
      <c r="R37" s="59">
        <f t="shared" si="10"/>
        <v>15322</v>
      </c>
      <c r="S37" s="10">
        <f t="shared" si="10"/>
        <v>15370</v>
      </c>
      <c r="T37" s="33">
        <f t="shared" si="6"/>
        <v>-0.0031229668184775683</v>
      </c>
      <c r="U37" s="57">
        <f t="shared" si="7"/>
        <v>0.8320390985609557</v>
      </c>
      <c r="V37" s="22">
        <v>0.7763438725368541</v>
      </c>
      <c r="W37" s="51">
        <f t="shared" si="5"/>
        <v>0.0717404078196775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6826</v>
      </c>
      <c r="G38" s="14">
        <v>6818</v>
      </c>
      <c r="H38" s="34">
        <f t="shared" si="2"/>
        <v>0.0011733646230565054</v>
      </c>
      <c r="I38" s="36">
        <v>6043</v>
      </c>
      <c r="J38" s="14">
        <v>5992</v>
      </c>
      <c r="K38" s="52">
        <f t="shared" si="3"/>
        <v>0.00851134846461954</v>
      </c>
      <c r="L38" s="49">
        <v>311</v>
      </c>
      <c r="M38" s="14">
        <v>352</v>
      </c>
      <c r="N38" s="34">
        <f t="shared" si="4"/>
        <v>-0.11647727272727271</v>
      </c>
      <c r="O38" s="55">
        <v>60</v>
      </c>
      <c r="P38" s="15">
        <v>61</v>
      </c>
      <c r="Q38" s="52">
        <f t="shared" si="9"/>
        <v>-0.016393442622950838</v>
      </c>
      <c r="R38" s="60">
        <f t="shared" si="10"/>
        <v>6414</v>
      </c>
      <c r="S38" s="15">
        <f t="shared" si="10"/>
        <v>6405</v>
      </c>
      <c r="T38" s="34">
        <f t="shared" si="6"/>
        <v>0.001405152224824402</v>
      </c>
      <c r="U38" s="58">
        <f t="shared" si="7"/>
        <v>0.939642543217111</v>
      </c>
      <c r="V38" s="24">
        <v>0.8264810193090766</v>
      </c>
      <c r="W38" s="52">
        <f t="shared" si="5"/>
        <v>0.13691968873360882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8610</v>
      </c>
      <c r="G39" s="41">
        <v>8601</v>
      </c>
      <c r="H39" s="44">
        <f t="shared" si="2"/>
        <v>0.001046389954656446</v>
      </c>
      <c r="I39" s="40">
        <v>6250</v>
      </c>
      <c r="J39" s="41">
        <v>6276</v>
      </c>
      <c r="K39" s="50">
        <f t="shared" si="3"/>
        <v>-0.004142766093052863</v>
      </c>
      <c r="L39" s="75">
        <v>419</v>
      </c>
      <c r="M39" s="41">
        <v>527</v>
      </c>
      <c r="N39" s="44">
        <f t="shared" si="4"/>
        <v>-0.20493358633776093</v>
      </c>
      <c r="O39" s="53">
        <v>145</v>
      </c>
      <c r="P39" s="42">
        <v>145</v>
      </c>
      <c r="Q39" s="50">
        <f t="shared" si="9"/>
        <v>0</v>
      </c>
      <c r="R39" s="76">
        <f t="shared" si="10"/>
        <v>6814</v>
      </c>
      <c r="S39" s="42">
        <f t="shared" si="10"/>
        <v>6948</v>
      </c>
      <c r="T39" s="44">
        <f t="shared" si="6"/>
        <v>-0.01928612550374209</v>
      </c>
      <c r="U39" s="56">
        <f t="shared" si="7"/>
        <v>0.7914053426248548</v>
      </c>
      <c r="V39" s="43">
        <v>1.079614529280949</v>
      </c>
      <c r="W39" s="50">
        <f t="shared" si="5"/>
        <v>-0.2669556391094966</v>
      </c>
      <c r="X39" s="104">
        <f>SUM(U39:U42)/4</f>
        <v>0.8189826061013834</v>
      </c>
      <c r="Y39" s="105">
        <f>SUM(V39:V42)/4</f>
        <v>0.9241349613328034</v>
      </c>
      <c r="Z39" s="106">
        <f>(X39/Y39)-1</f>
        <v>-0.11378463063421762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13750</v>
      </c>
      <c r="G40" s="9">
        <v>13735</v>
      </c>
      <c r="H40" s="33">
        <f t="shared" si="2"/>
        <v>0.0010921004732435957</v>
      </c>
      <c r="I40" s="35">
        <v>8152</v>
      </c>
      <c r="J40" s="9">
        <v>8088</v>
      </c>
      <c r="K40" s="51">
        <f t="shared" si="3"/>
        <v>0.007912957467853587</v>
      </c>
      <c r="L40" s="48">
        <v>534</v>
      </c>
      <c r="M40" s="9">
        <v>638</v>
      </c>
      <c r="N40" s="33">
        <f t="shared" si="4"/>
        <v>-0.1630094043887147</v>
      </c>
      <c r="O40" s="54">
        <v>140</v>
      </c>
      <c r="P40" s="10">
        <v>142</v>
      </c>
      <c r="Q40" s="51">
        <f t="shared" si="9"/>
        <v>-0.014084507042253502</v>
      </c>
      <c r="R40" s="59">
        <f t="shared" si="10"/>
        <v>8826</v>
      </c>
      <c r="S40" s="10">
        <f t="shared" si="10"/>
        <v>8868</v>
      </c>
      <c r="T40" s="33">
        <f t="shared" si="6"/>
        <v>-0.004736129905277386</v>
      </c>
      <c r="U40" s="57">
        <f t="shared" si="7"/>
        <v>0.6418909090909091</v>
      </c>
      <c r="V40" s="22">
        <v>0.9745679817411151</v>
      </c>
      <c r="W40" s="51">
        <f t="shared" si="5"/>
        <v>-0.34135850847045235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10021</v>
      </c>
      <c r="G41" s="9">
        <v>10010</v>
      </c>
      <c r="H41" s="33">
        <f t="shared" si="2"/>
        <v>0.001098901098901095</v>
      </c>
      <c r="I41" s="35">
        <v>8422</v>
      </c>
      <c r="J41" s="9">
        <v>8293</v>
      </c>
      <c r="K41" s="51">
        <f t="shared" si="3"/>
        <v>0.01555528759194491</v>
      </c>
      <c r="L41" s="48">
        <v>380</v>
      </c>
      <c r="M41" s="9">
        <v>446</v>
      </c>
      <c r="N41" s="33">
        <f t="shared" si="4"/>
        <v>-0.14798206278026904</v>
      </c>
      <c r="O41" s="54">
        <v>150</v>
      </c>
      <c r="P41" s="10">
        <v>150</v>
      </c>
      <c r="Q41" s="51">
        <f t="shared" si="9"/>
        <v>0</v>
      </c>
      <c r="R41" s="59">
        <f t="shared" si="10"/>
        <v>8952</v>
      </c>
      <c r="S41" s="10">
        <f t="shared" si="10"/>
        <v>8889</v>
      </c>
      <c r="T41" s="33">
        <f t="shared" si="6"/>
        <v>0.007087411407357358</v>
      </c>
      <c r="U41" s="57">
        <f t="shared" si="7"/>
        <v>0.8933240195589263</v>
      </c>
      <c r="V41" s="22">
        <v>0.9314362305392309</v>
      </c>
      <c r="W41" s="51">
        <f t="shared" si="5"/>
        <v>-0.040917681458708666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19787</v>
      </c>
      <c r="G42" s="90">
        <v>19765</v>
      </c>
      <c r="H42" s="91">
        <f t="shared" si="2"/>
        <v>0.0011130786744244503</v>
      </c>
      <c r="I42" s="92">
        <v>16829</v>
      </c>
      <c r="J42" s="90">
        <v>16700</v>
      </c>
      <c r="K42" s="93">
        <f t="shared" si="3"/>
        <v>0.007724550898203564</v>
      </c>
      <c r="L42" s="89">
        <v>1552</v>
      </c>
      <c r="M42" s="90">
        <v>1550</v>
      </c>
      <c r="N42" s="91">
        <f t="shared" si="4"/>
        <v>0.001290322580645098</v>
      </c>
      <c r="O42" s="94">
        <v>403</v>
      </c>
      <c r="P42" s="95">
        <v>408</v>
      </c>
      <c r="Q42" s="93">
        <f t="shared" si="9"/>
        <v>-0.01225490196078427</v>
      </c>
      <c r="R42" s="96">
        <f t="shared" si="10"/>
        <v>18784</v>
      </c>
      <c r="S42" s="95">
        <f t="shared" si="10"/>
        <v>18658</v>
      </c>
      <c r="T42" s="91">
        <f t="shared" si="6"/>
        <v>0.006753135384285569</v>
      </c>
      <c r="U42" s="97">
        <f t="shared" si="7"/>
        <v>0.9493101531308434</v>
      </c>
      <c r="V42" s="98">
        <v>0.7109211037699183</v>
      </c>
      <c r="W42" s="93">
        <f t="shared" si="5"/>
        <v>0.3353241985598405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14170</v>
      </c>
      <c r="G43" s="4">
        <v>14155</v>
      </c>
      <c r="H43" s="79">
        <f t="shared" si="2"/>
        <v>0.0010596962204167948</v>
      </c>
      <c r="I43" s="80">
        <v>6285</v>
      </c>
      <c r="J43" s="4">
        <v>6295</v>
      </c>
      <c r="K43" s="81">
        <f t="shared" si="3"/>
        <v>-0.001588562351072298</v>
      </c>
      <c r="L43" s="78">
        <v>348</v>
      </c>
      <c r="M43" s="4">
        <v>313</v>
      </c>
      <c r="N43" s="79">
        <f t="shared" si="4"/>
        <v>0.11182108626198084</v>
      </c>
      <c r="O43" s="82">
        <v>164</v>
      </c>
      <c r="P43" s="5">
        <v>157</v>
      </c>
      <c r="Q43" s="81">
        <f t="shared" si="9"/>
        <v>0.04458598726114649</v>
      </c>
      <c r="R43" s="83">
        <f t="shared" si="10"/>
        <v>6797</v>
      </c>
      <c r="S43" s="5">
        <f t="shared" si="10"/>
        <v>6765</v>
      </c>
      <c r="T43" s="79">
        <f t="shared" si="6"/>
        <v>0.00473022912047294</v>
      </c>
      <c r="U43" s="84">
        <f t="shared" si="7"/>
        <v>0.4796753705010586</v>
      </c>
      <c r="V43" s="23">
        <v>0.39530516431924884</v>
      </c>
      <c r="W43" s="81">
        <f t="shared" si="5"/>
        <v>0.21343056908225022</v>
      </c>
      <c r="X43" s="104">
        <f>SUM(U43:U44)/2</f>
        <v>0.6070994465960599</v>
      </c>
      <c r="Y43" s="105">
        <f>SUM(V43:V44)/2</f>
        <v>0.6256448823929216</v>
      </c>
      <c r="Z43" s="106">
        <f>(X43/Y43)-1</f>
        <v>-0.029642112192991177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257326</v>
      </c>
      <c r="G44" s="14">
        <v>257042</v>
      </c>
      <c r="H44" s="34">
        <f t="shared" si="2"/>
        <v>0.0011048778020712469</v>
      </c>
      <c r="I44" s="36">
        <v>158544</v>
      </c>
      <c r="J44" s="14">
        <v>152933</v>
      </c>
      <c r="K44" s="52">
        <f t="shared" si="3"/>
        <v>0.03668926915708193</v>
      </c>
      <c r="L44" s="49">
        <v>25686</v>
      </c>
      <c r="M44" s="14">
        <v>27910</v>
      </c>
      <c r="N44" s="34">
        <f t="shared" si="4"/>
        <v>-0.07968470082407741</v>
      </c>
      <c r="O44" s="55">
        <v>4782</v>
      </c>
      <c r="P44" s="15">
        <v>4757</v>
      </c>
      <c r="Q44" s="52">
        <f t="shared" si="9"/>
        <v>0.005255413075467841</v>
      </c>
      <c r="R44" s="60">
        <f t="shared" si="10"/>
        <v>189012</v>
      </c>
      <c r="S44" s="15">
        <f t="shared" si="10"/>
        <v>185600</v>
      </c>
      <c r="T44" s="34">
        <f t="shared" si="6"/>
        <v>0.018383620689655267</v>
      </c>
      <c r="U44" s="58">
        <f t="shared" si="7"/>
        <v>0.7345235226910611</v>
      </c>
      <c r="V44" s="24">
        <v>0.8559846004665943</v>
      </c>
      <c r="W44" s="52">
        <f t="shared" si="5"/>
        <v>-0.14189633517860623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8954</v>
      </c>
      <c r="G45" s="41">
        <v>8944</v>
      </c>
      <c r="H45" s="44">
        <f t="shared" si="2"/>
        <v>0.0011180679785331993</v>
      </c>
      <c r="I45" s="40">
        <v>6689</v>
      </c>
      <c r="J45" s="41">
        <v>6680</v>
      </c>
      <c r="K45" s="50">
        <f t="shared" si="3"/>
        <v>0.0013473053892214537</v>
      </c>
      <c r="L45" s="75">
        <v>450</v>
      </c>
      <c r="M45" s="41">
        <v>494</v>
      </c>
      <c r="N45" s="44">
        <f t="shared" si="4"/>
        <v>-0.08906882591093113</v>
      </c>
      <c r="O45" s="53">
        <v>117</v>
      </c>
      <c r="P45" s="42">
        <v>118</v>
      </c>
      <c r="Q45" s="50">
        <f t="shared" si="9"/>
        <v>-0.008474576271186418</v>
      </c>
      <c r="R45" s="76">
        <f t="shared" si="10"/>
        <v>7256</v>
      </c>
      <c r="S45" s="42">
        <f t="shared" si="10"/>
        <v>7292</v>
      </c>
      <c r="T45" s="44">
        <f t="shared" si="6"/>
        <v>-0.004936917169500843</v>
      </c>
      <c r="U45" s="56">
        <f t="shared" si="7"/>
        <v>0.8103640830913558</v>
      </c>
      <c r="V45" s="43">
        <v>0.9664034265827868</v>
      </c>
      <c r="W45" s="50">
        <f t="shared" si="5"/>
        <v>-0.1614639799479891</v>
      </c>
      <c r="X45" s="104">
        <f>SUM(U45:U46)/2</f>
        <v>0.9051820415456779</v>
      </c>
      <c r="Y45" s="105">
        <f>SUM(V45:V46)/2</f>
        <v>0.9804574198828271</v>
      </c>
      <c r="Z45" s="106">
        <f>(X45/Y45)-1</f>
        <v>-0.07677577507256272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20078</v>
      </c>
      <c r="G46" s="90">
        <v>20056</v>
      </c>
      <c r="H46" s="91">
        <f t="shared" si="2"/>
        <v>0.0010969285999202771</v>
      </c>
      <c r="I46" s="92">
        <v>19062</v>
      </c>
      <c r="J46" s="90">
        <v>18826</v>
      </c>
      <c r="K46" s="93">
        <f t="shared" si="3"/>
        <v>0.012535854669074586</v>
      </c>
      <c r="L46" s="89">
        <v>1088</v>
      </c>
      <c r="M46" s="90">
        <v>1136</v>
      </c>
      <c r="N46" s="91">
        <f t="shared" si="4"/>
        <v>-0.04225352112676062</v>
      </c>
      <c r="O46" s="94">
        <v>435</v>
      </c>
      <c r="P46" s="95">
        <v>415</v>
      </c>
      <c r="Q46" s="93">
        <f t="shared" si="9"/>
        <v>0.04819277108433728</v>
      </c>
      <c r="R46" s="96">
        <f t="shared" si="10"/>
        <v>20585</v>
      </c>
      <c r="S46" s="95">
        <f t="shared" si="10"/>
        <v>20377</v>
      </c>
      <c r="T46" s="91">
        <f t="shared" si="6"/>
        <v>0.010207586985326644</v>
      </c>
      <c r="U46" s="97">
        <f t="shared" si="7"/>
        <v>1</v>
      </c>
      <c r="V46" s="98">
        <v>0.9945114131828674</v>
      </c>
      <c r="W46" s="93">
        <f t="shared" si="5"/>
        <v>0.005518877656282228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9328</v>
      </c>
      <c r="G47" s="4">
        <v>9318</v>
      </c>
      <c r="H47" s="79">
        <f t="shared" si="2"/>
        <v>0.0010731916720325696</v>
      </c>
      <c r="I47" s="80">
        <v>7047</v>
      </c>
      <c r="J47" s="4">
        <v>6961</v>
      </c>
      <c r="K47" s="81">
        <f t="shared" si="3"/>
        <v>0.012354546760522833</v>
      </c>
      <c r="L47" s="78">
        <v>431</v>
      </c>
      <c r="M47" s="4">
        <v>485</v>
      </c>
      <c r="N47" s="79">
        <f t="shared" si="4"/>
        <v>-0.11134020618556706</v>
      </c>
      <c r="O47" s="82">
        <v>170</v>
      </c>
      <c r="P47" s="5">
        <v>175</v>
      </c>
      <c r="Q47" s="81">
        <f t="shared" si="9"/>
        <v>-0.02857142857142858</v>
      </c>
      <c r="R47" s="83">
        <f t="shared" si="10"/>
        <v>7648</v>
      </c>
      <c r="S47" s="5">
        <f t="shared" si="10"/>
        <v>7621</v>
      </c>
      <c r="T47" s="79">
        <f t="shared" si="6"/>
        <v>0.003542842146699865</v>
      </c>
      <c r="U47" s="84">
        <f t="shared" si="7"/>
        <v>0.8198970840480274</v>
      </c>
      <c r="V47" s="23">
        <v>0.33569635859275243</v>
      </c>
      <c r="W47" s="81">
        <f t="shared" si="5"/>
        <v>1.4423770561142115</v>
      </c>
      <c r="X47" s="104">
        <f>SUM(U47:U53)/7</f>
        <v>0.8601008656366771</v>
      </c>
      <c r="Y47" s="105">
        <f>SUM(V47:V53)/7</f>
        <v>0.6935158555041046</v>
      </c>
      <c r="Z47" s="106">
        <f>(X47/Y47)-1</f>
        <v>0.24020360718571432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6306</v>
      </c>
      <c r="G48" s="9">
        <v>6300</v>
      </c>
      <c r="H48" s="33">
        <f t="shared" si="2"/>
        <v>0.0009523809523810378</v>
      </c>
      <c r="I48" s="35">
        <v>4690</v>
      </c>
      <c r="J48" s="9">
        <v>4690</v>
      </c>
      <c r="K48" s="51">
        <f t="shared" si="3"/>
        <v>0</v>
      </c>
      <c r="L48" s="48">
        <v>284</v>
      </c>
      <c r="M48" s="9">
        <v>366</v>
      </c>
      <c r="N48" s="33">
        <f t="shared" si="4"/>
        <v>-0.22404371584699456</v>
      </c>
      <c r="O48" s="54">
        <v>180</v>
      </c>
      <c r="P48" s="10">
        <v>185</v>
      </c>
      <c r="Q48" s="51">
        <f t="shared" si="9"/>
        <v>-0.027027027027026973</v>
      </c>
      <c r="R48" s="59">
        <f t="shared" si="10"/>
        <v>5154</v>
      </c>
      <c r="S48" s="10">
        <f t="shared" si="10"/>
        <v>5241</v>
      </c>
      <c r="T48" s="33">
        <f t="shared" si="6"/>
        <v>-0.016599885518030932</v>
      </c>
      <c r="U48" s="57">
        <f t="shared" si="7"/>
        <v>0.8173168411037107</v>
      </c>
      <c r="V48" s="22">
        <v>0.7112119248217758</v>
      </c>
      <c r="W48" s="51">
        <f t="shared" si="5"/>
        <v>0.14918888812012554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8323</v>
      </c>
      <c r="G49" s="9">
        <v>8314</v>
      </c>
      <c r="H49" s="33">
        <f t="shared" si="2"/>
        <v>0.0010825114265093916</v>
      </c>
      <c r="I49" s="35">
        <v>7323</v>
      </c>
      <c r="J49" s="9">
        <v>7364</v>
      </c>
      <c r="K49" s="51">
        <f t="shared" si="3"/>
        <v>-0.005567626290059802</v>
      </c>
      <c r="L49" s="48">
        <v>408</v>
      </c>
      <c r="M49" s="9">
        <v>435</v>
      </c>
      <c r="N49" s="33">
        <f t="shared" si="4"/>
        <v>-0.06206896551724139</v>
      </c>
      <c r="O49" s="54">
        <v>139</v>
      </c>
      <c r="P49" s="10">
        <v>143</v>
      </c>
      <c r="Q49" s="51">
        <f t="shared" si="9"/>
        <v>-0.027972027972028024</v>
      </c>
      <c r="R49" s="59">
        <f t="shared" si="10"/>
        <v>7870</v>
      </c>
      <c r="S49" s="10">
        <f t="shared" si="10"/>
        <v>7942</v>
      </c>
      <c r="T49" s="33">
        <f t="shared" si="6"/>
        <v>-0.009065726517250017</v>
      </c>
      <c r="U49" s="57">
        <f t="shared" si="7"/>
        <v>0.9455725099122912</v>
      </c>
      <c r="V49" s="22">
        <v>0.7737605330197923</v>
      </c>
      <c r="W49" s="51">
        <f t="shared" si="5"/>
        <v>0.22204799748826698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14273</v>
      </c>
      <c r="G50" s="9">
        <v>14258</v>
      </c>
      <c r="H50" s="33">
        <f t="shared" si="2"/>
        <v>0.001052040959461431</v>
      </c>
      <c r="I50" s="35">
        <v>12639</v>
      </c>
      <c r="J50" s="9">
        <v>12468</v>
      </c>
      <c r="K50" s="51">
        <f t="shared" si="3"/>
        <v>0.013715110683349296</v>
      </c>
      <c r="L50" s="48">
        <v>613</v>
      </c>
      <c r="M50" s="9">
        <v>760</v>
      </c>
      <c r="N50" s="33">
        <f t="shared" si="4"/>
        <v>-0.19342105263157894</v>
      </c>
      <c r="O50" s="54">
        <v>228</v>
      </c>
      <c r="P50" s="10">
        <v>228</v>
      </c>
      <c r="Q50" s="51">
        <f t="shared" si="9"/>
        <v>0</v>
      </c>
      <c r="R50" s="59">
        <f t="shared" si="10"/>
        <v>13480</v>
      </c>
      <c r="S50" s="10">
        <f t="shared" si="10"/>
        <v>13456</v>
      </c>
      <c r="T50" s="33">
        <f t="shared" si="6"/>
        <v>0.001783590963139181</v>
      </c>
      <c r="U50" s="57">
        <f t="shared" si="7"/>
        <v>0.9444405520913614</v>
      </c>
      <c r="V50" s="22">
        <v>1.0690371554135039</v>
      </c>
      <c r="W50" s="51">
        <f t="shared" si="5"/>
        <v>-0.11655030200886562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18659</v>
      </c>
      <c r="G51" s="9">
        <v>18639</v>
      </c>
      <c r="H51" s="33">
        <f t="shared" si="2"/>
        <v>0.0010730189387841982</v>
      </c>
      <c r="I51" s="35">
        <v>14100</v>
      </c>
      <c r="J51" s="9">
        <v>14109</v>
      </c>
      <c r="K51" s="51">
        <f t="shared" si="3"/>
        <v>-0.0006378907080586416</v>
      </c>
      <c r="L51" s="48">
        <v>1066</v>
      </c>
      <c r="M51" s="9">
        <v>1089</v>
      </c>
      <c r="N51" s="33">
        <f t="shared" si="4"/>
        <v>-0.02112029384756653</v>
      </c>
      <c r="O51" s="54">
        <v>458</v>
      </c>
      <c r="P51" s="10">
        <v>455</v>
      </c>
      <c r="Q51" s="51">
        <f t="shared" si="9"/>
        <v>0.00659340659340657</v>
      </c>
      <c r="R51" s="59">
        <f t="shared" si="10"/>
        <v>15624</v>
      </c>
      <c r="S51" s="10">
        <f t="shared" si="10"/>
        <v>15653</v>
      </c>
      <c r="T51" s="33">
        <f t="shared" si="6"/>
        <v>-0.0018526799974445396</v>
      </c>
      <c r="U51" s="57">
        <f t="shared" si="7"/>
        <v>0.8373439091055255</v>
      </c>
      <c r="V51" s="22">
        <v>0.8566190554369836</v>
      </c>
      <c r="W51" s="51">
        <f t="shared" si="5"/>
        <v>-0.022501421383423925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9179</v>
      </c>
      <c r="G52" s="9">
        <v>9169</v>
      </c>
      <c r="H52" s="33">
        <f t="shared" si="2"/>
        <v>0.0010906314756244928</v>
      </c>
      <c r="I52" s="35">
        <v>6606</v>
      </c>
      <c r="J52" s="9">
        <v>6469</v>
      </c>
      <c r="K52" s="51">
        <f t="shared" si="3"/>
        <v>0.02117792549080222</v>
      </c>
      <c r="L52" s="48">
        <v>402</v>
      </c>
      <c r="M52" s="9">
        <v>493</v>
      </c>
      <c r="N52" s="33">
        <f t="shared" si="4"/>
        <v>-0.18458417849898578</v>
      </c>
      <c r="O52" s="54">
        <v>94</v>
      </c>
      <c r="P52" s="10">
        <v>100</v>
      </c>
      <c r="Q52" s="51">
        <f t="shared" si="9"/>
        <v>-0.06000000000000005</v>
      </c>
      <c r="R52" s="59">
        <f t="shared" si="10"/>
        <v>7102</v>
      </c>
      <c r="S52" s="10">
        <f t="shared" si="10"/>
        <v>7062</v>
      </c>
      <c r="T52" s="33">
        <f t="shared" si="6"/>
        <v>0.005664117813650504</v>
      </c>
      <c r="U52" s="57">
        <f t="shared" si="7"/>
        <v>0.7737226277372263</v>
      </c>
      <c r="V52" s="22">
        <v>0.3451736691921677</v>
      </c>
      <c r="W52" s="51">
        <f t="shared" si="5"/>
        <v>1.241545913823669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14806</v>
      </c>
      <c r="G53" s="14">
        <v>14789</v>
      </c>
      <c r="H53" s="34">
        <f t="shared" si="2"/>
        <v>0.0011495030089931912</v>
      </c>
      <c r="I53" s="36">
        <v>11813</v>
      </c>
      <c r="J53" s="14">
        <v>11692</v>
      </c>
      <c r="K53" s="52">
        <f t="shared" si="3"/>
        <v>0.010348956551488264</v>
      </c>
      <c r="L53" s="49">
        <v>924</v>
      </c>
      <c r="M53" s="14">
        <v>1023</v>
      </c>
      <c r="N53" s="34">
        <f t="shared" si="4"/>
        <v>-0.09677419354838712</v>
      </c>
      <c r="O53" s="55">
        <v>328</v>
      </c>
      <c r="P53" s="15">
        <v>332</v>
      </c>
      <c r="Q53" s="52">
        <f t="shared" si="9"/>
        <v>-0.012048192771084376</v>
      </c>
      <c r="R53" s="60">
        <f t="shared" si="10"/>
        <v>13065</v>
      </c>
      <c r="S53" s="15">
        <f t="shared" si="10"/>
        <v>13047</v>
      </c>
      <c r="T53" s="34">
        <f t="shared" si="6"/>
        <v>0.0013796275005748537</v>
      </c>
      <c r="U53" s="58">
        <f t="shared" si="7"/>
        <v>0.8824125354585979</v>
      </c>
      <c r="V53" s="24">
        <v>0.763112292051756</v>
      </c>
      <c r="W53" s="52">
        <f t="shared" si="5"/>
        <v>0.1563337986419837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11335</v>
      </c>
      <c r="G54" s="41">
        <v>11322</v>
      </c>
      <c r="H54" s="44">
        <f t="shared" si="2"/>
        <v>0.0011482070305599557</v>
      </c>
      <c r="I54" s="40">
        <v>9934</v>
      </c>
      <c r="J54" s="41">
        <v>9917</v>
      </c>
      <c r="K54" s="50">
        <f t="shared" si="3"/>
        <v>0.0017142280931732312</v>
      </c>
      <c r="L54" s="75">
        <v>529</v>
      </c>
      <c r="M54" s="41">
        <v>579</v>
      </c>
      <c r="N54" s="44">
        <f t="shared" si="4"/>
        <v>-0.08635578583765113</v>
      </c>
      <c r="O54" s="53">
        <v>167</v>
      </c>
      <c r="P54" s="42">
        <v>164</v>
      </c>
      <c r="Q54" s="50">
        <f t="shared" si="9"/>
        <v>0.018292682926829285</v>
      </c>
      <c r="R54" s="76">
        <f t="shared" si="10"/>
        <v>10630</v>
      </c>
      <c r="S54" s="42">
        <f t="shared" si="10"/>
        <v>10660</v>
      </c>
      <c r="T54" s="44">
        <f t="shared" si="6"/>
        <v>-0.0028142589118198558</v>
      </c>
      <c r="U54" s="56">
        <f t="shared" si="7"/>
        <v>0.9378032642258491</v>
      </c>
      <c r="V54" s="43">
        <v>0.9422994606626145</v>
      </c>
      <c r="W54" s="50">
        <f t="shared" si="5"/>
        <v>-0.004771515451790331</v>
      </c>
      <c r="X54" s="104">
        <f>SUM(U54:U58)/5</f>
        <v>0.8639961043432853</v>
      </c>
      <c r="Y54" s="105">
        <f>SUM(V54:V58)/5</f>
        <v>0.9343337720693933</v>
      </c>
      <c r="Z54" s="106">
        <f>(X54/Y54)-1</f>
        <v>-0.07528109314760367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7452</v>
      </c>
      <c r="G55" s="9">
        <v>7444</v>
      </c>
      <c r="H55" s="33">
        <f t="shared" si="2"/>
        <v>0.0010746910263299547</v>
      </c>
      <c r="I55" s="35">
        <v>4945</v>
      </c>
      <c r="J55" s="9">
        <v>4851</v>
      </c>
      <c r="K55" s="51">
        <f t="shared" si="3"/>
        <v>0.019377447948876414</v>
      </c>
      <c r="L55" s="48">
        <v>568</v>
      </c>
      <c r="M55" s="9">
        <v>622</v>
      </c>
      <c r="N55" s="33">
        <f t="shared" si="4"/>
        <v>-0.08681672025723475</v>
      </c>
      <c r="O55" s="54">
        <v>37</v>
      </c>
      <c r="P55" s="10">
        <v>37</v>
      </c>
      <c r="Q55" s="51">
        <f t="shared" si="9"/>
        <v>0</v>
      </c>
      <c r="R55" s="59">
        <f t="shared" si="10"/>
        <v>5550</v>
      </c>
      <c r="S55" s="10">
        <f t="shared" si="10"/>
        <v>5510</v>
      </c>
      <c r="T55" s="33">
        <f t="shared" si="6"/>
        <v>0.007259528130671544</v>
      </c>
      <c r="U55" s="57">
        <f t="shared" si="7"/>
        <v>0.7447665056360708</v>
      </c>
      <c r="V55" s="22">
        <v>0.9533644237175216</v>
      </c>
      <c r="W55" s="51">
        <f t="shared" si="5"/>
        <v>-0.2188018693502849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6999</v>
      </c>
      <c r="G56" s="9">
        <v>6991</v>
      </c>
      <c r="H56" s="33">
        <f t="shared" si="2"/>
        <v>0.0011443284222572014</v>
      </c>
      <c r="I56" s="35">
        <v>5495</v>
      </c>
      <c r="J56" s="9">
        <v>5434</v>
      </c>
      <c r="K56" s="51">
        <f t="shared" si="3"/>
        <v>0.011225616488774293</v>
      </c>
      <c r="L56" s="48">
        <v>352</v>
      </c>
      <c r="M56" s="9">
        <v>436</v>
      </c>
      <c r="N56" s="33">
        <f t="shared" si="4"/>
        <v>-0.19266055045871555</v>
      </c>
      <c r="O56" s="54">
        <v>29</v>
      </c>
      <c r="P56" s="10">
        <v>30</v>
      </c>
      <c r="Q56" s="51">
        <f t="shared" si="9"/>
        <v>-0.033333333333333326</v>
      </c>
      <c r="R56" s="59">
        <f t="shared" si="10"/>
        <v>5876</v>
      </c>
      <c r="S56" s="10">
        <f t="shared" si="10"/>
        <v>5900</v>
      </c>
      <c r="T56" s="33">
        <f t="shared" si="6"/>
        <v>-0.004067796610169538</v>
      </c>
      <c r="U56" s="57">
        <f t="shared" si="7"/>
        <v>0.8395485069295614</v>
      </c>
      <c r="V56" s="22">
        <v>0.7010344435603046</v>
      </c>
      <c r="W56" s="51">
        <f t="shared" si="5"/>
        <v>0.19758524654764908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7238</v>
      </c>
      <c r="G57" s="9">
        <v>7230</v>
      </c>
      <c r="H57" s="33">
        <f t="shared" si="2"/>
        <v>0.0011065006915629283</v>
      </c>
      <c r="I57" s="35">
        <v>5441</v>
      </c>
      <c r="J57" s="9">
        <v>5405</v>
      </c>
      <c r="K57" s="51">
        <f t="shared" si="3"/>
        <v>0.006660499537465281</v>
      </c>
      <c r="L57" s="48">
        <v>408</v>
      </c>
      <c r="M57" s="9">
        <v>442</v>
      </c>
      <c r="N57" s="33">
        <f t="shared" si="4"/>
        <v>-0.07692307692307687</v>
      </c>
      <c r="O57" s="54">
        <v>27</v>
      </c>
      <c r="P57" s="10">
        <v>22</v>
      </c>
      <c r="Q57" s="51">
        <f t="shared" si="9"/>
        <v>0.2272727272727273</v>
      </c>
      <c r="R57" s="59">
        <f t="shared" si="10"/>
        <v>5876</v>
      </c>
      <c r="S57" s="10">
        <f t="shared" si="10"/>
        <v>5869</v>
      </c>
      <c r="T57" s="33">
        <f t="shared" si="6"/>
        <v>0.0011927074459021636</v>
      </c>
      <c r="U57" s="57">
        <f t="shared" si="7"/>
        <v>0.8118264714009394</v>
      </c>
      <c r="V57" s="22">
        <v>0.9766492488569563</v>
      </c>
      <c r="W57" s="51">
        <f t="shared" si="5"/>
        <v>-0.16876353271035727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44614</v>
      </c>
      <c r="G58" s="90">
        <v>44565</v>
      </c>
      <c r="H58" s="91">
        <f t="shared" si="2"/>
        <v>0.0010995175586221428</v>
      </c>
      <c r="I58" s="92">
        <v>37694</v>
      </c>
      <c r="J58" s="90">
        <v>37133</v>
      </c>
      <c r="K58" s="93">
        <f t="shared" si="3"/>
        <v>0.01510785554627958</v>
      </c>
      <c r="L58" s="89">
        <v>5316</v>
      </c>
      <c r="M58" s="90">
        <v>5531</v>
      </c>
      <c r="N58" s="91">
        <f t="shared" si="4"/>
        <v>-0.03887181341529555</v>
      </c>
      <c r="O58" s="94">
        <v>981</v>
      </c>
      <c r="P58" s="95">
        <v>985</v>
      </c>
      <c r="Q58" s="93">
        <f t="shared" si="9"/>
        <v>-0.004060913705583702</v>
      </c>
      <c r="R58" s="96">
        <f t="shared" si="10"/>
        <v>43991</v>
      </c>
      <c r="S58" s="95">
        <f t="shared" si="10"/>
        <v>43649</v>
      </c>
      <c r="T58" s="91">
        <f t="shared" si="6"/>
        <v>0.007835231047675695</v>
      </c>
      <c r="U58" s="97">
        <f t="shared" si="7"/>
        <v>0.986035773524006</v>
      </c>
      <c r="V58" s="98">
        <v>1.0983212835495693</v>
      </c>
      <c r="W58" s="93">
        <f t="shared" si="5"/>
        <v>-0.1022337559212888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22574</v>
      </c>
      <c r="G59" s="4">
        <v>22549</v>
      </c>
      <c r="H59" s="79">
        <f t="shared" si="2"/>
        <v>0.0011086966162578982</v>
      </c>
      <c r="I59" s="80">
        <v>21394</v>
      </c>
      <c r="J59" s="4">
        <v>21025</v>
      </c>
      <c r="K59" s="81">
        <f t="shared" si="3"/>
        <v>0.017550535077288876</v>
      </c>
      <c r="L59" s="78">
        <v>597</v>
      </c>
      <c r="M59" s="4">
        <v>719</v>
      </c>
      <c r="N59" s="79">
        <f t="shared" si="4"/>
        <v>-0.16968011126564675</v>
      </c>
      <c r="O59" s="82">
        <v>591</v>
      </c>
      <c r="P59" s="5">
        <v>580</v>
      </c>
      <c r="Q59" s="81">
        <f t="shared" si="9"/>
        <v>0.018965517241379404</v>
      </c>
      <c r="R59" s="83">
        <f t="shared" si="10"/>
        <v>22582</v>
      </c>
      <c r="S59" s="5">
        <f t="shared" si="10"/>
        <v>22324</v>
      </c>
      <c r="T59" s="79">
        <f t="shared" si="6"/>
        <v>0.011557068625694278</v>
      </c>
      <c r="U59" s="84">
        <f t="shared" si="7"/>
        <v>1</v>
      </c>
      <c r="V59" s="23">
        <v>0.5337878787878788</v>
      </c>
      <c r="W59" s="81">
        <f t="shared" si="5"/>
        <v>0.8734033494181095</v>
      </c>
      <c r="X59" s="104">
        <f>SUM(U59:U63)/5</f>
        <v>0.7813719272558207</v>
      </c>
      <c r="Y59" s="105">
        <f>SUM(V59:V63)/5</f>
        <v>0.5331900780318992</v>
      </c>
      <c r="Z59" s="106">
        <f>(X59/Y59)-1</f>
        <v>0.4654659931782781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7468</v>
      </c>
      <c r="G60" s="9">
        <v>7460</v>
      </c>
      <c r="H60" s="33">
        <f t="shared" si="2"/>
        <v>0.0010723860589811895</v>
      </c>
      <c r="I60" s="35">
        <v>5828</v>
      </c>
      <c r="J60" s="9">
        <v>5596</v>
      </c>
      <c r="K60" s="51">
        <f t="shared" si="3"/>
        <v>0.04145818441744109</v>
      </c>
      <c r="L60" s="48">
        <v>169</v>
      </c>
      <c r="M60" s="9">
        <v>242</v>
      </c>
      <c r="N60" s="33">
        <f t="shared" si="4"/>
        <v>-0.30165289256198347</v>
      </c>
      <c r="O60" s="54">
        <v>231</v>
      </c>
      <c r="P60" s="10">
        <v>228</v>
      </c>
      <c r="Q60" s="51">
        <f t="shared" si="9"/>
        <v>0.013157894736842035</v>
      </c>
      <c r="R60" s="59">
        <f t="shared" si="10"/>
        <v>6228</v>
      </c>
      <c r="S60" s="10">
        <f t="shared" si="10"/>
        <v>6066</v>
      </c>
      <c r="T60" s="33">
        <f t="shared" si="6"/>
        <v>0.026706231454005858</v>
      </c>
      <c r="U60" s="57">
        <f t="shared" si="7"/>
        <v>0.8339582217461168</v>
      </c>
      <c r="V60" s="22">
        <v>0.4269514960860341</v>
      </c>
      <c r="W60" s="51">
        <f t="shared" si="5"/>
        <v>0.9532856293775993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12595</v>
      </c>
      <c r="G61" s="9">
        <v>12582</v>
      </c>
      <c r="H61" s="33">
        <f t="shared" si="2"/>
        <v>0.0010332220632649491</v>
      </c>
      <c r="I61" s="35">
        <v>6889</v>
      </c>
      <c r="J61" s="9">
        <v>6772</v>
      </c>
      <c r="K61" s="51">
        <f t="shared" si="3"/>
        <v>0.017277023036030625</v>
      </c>
      <c r="L61" s="48">
        <v>257</v>
      </c>
      <c r="M61" s="9">
        <v>253</v>
      </c>
      <c r="N61" s="33">
        <f t="shared" si="4"/>
        <v>0.015810276679841806</v>
      </c>
      <c r="O61" s="54">
        <v>263</v>
      </c>
      <c r="P61" s="10">
        <v>264</v>
      </c>
      <c r="Q61" s="51">
        <f t="shared" si="9"/>
        <v>-0.0037878787878787845</v>
      </c>
      <c r="R61" s="59">
        <f t="shared" si="10"/>
        <v>7409</v>
      </c>
      <c r="S61" s="10">
        <f t="shared" si="10"/>
        <v>7289</v>
      </c>
      <c r="T61" s="33">
        <f t="shared" si="6"/>
        <v>0.01646316367128553</v>
      </c>
      <c r="U61" s="57">
        <f t="shared" si="7"/>
        <v>0.588249305279873</v>
      </c>
      <c r="V61" s="22">
        <v>0.4436468885672938</v>
      </c>
      <c r="W61" s="51">
        <f t="shared" si="5"/>
        <v>0.32594033777528764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25232</v>
      </c>
      <c r="G62" s="9">
        <v>25204</v>
      </c>
      <c r="H62" s="33">
        <f t="shared" si="2"/>
        <v>0.0011109347722584317</v>
      </c>
      <c r="I62" s="35">
        <v>20666</v>
      </c>
      <c r="J62" s="9">
        <v>20277</v>
      </c>
      <c r="K62" s="51">
        <f t="shared" si="3"/>
        <v>0.019184297479903245</v>
      </c>
      <c r="L62" s="48">
        <v>574</v>
      </c>
      <c r="M62" s="9">
        <v>581</v>
      </c>
      <c r="N62" s="33">
        <f t="shared" si="4"/>
        <v>-0.012048192771084376</v>
      </c>
      <c r="O62" s="54">
        <v>510</v>
      </c>
      <c r="P62" s="10">
        <v>490</v>
      </c>
      <c r="Q62" s="51">
        <f t="shared" si="9"/>
        <v>0.04081632653061229</v>
      </c>
      <c r="R62" s="59">
        <f t="shared" si="10"/>
        <v>21750</v>
      </c>
      <c r="S62" s="10">
        <f t="shared" si="10"/>
        <v>21348</v>
      </c>
      <c r="T62" s="33">
        <f t="shared" si="6"/>
        <v>0.018830803822372122</v>
      </c>
      <c r="U62" s="57">
        <f t="shared" si="7"/>
        <v>0.8620006341154091</v>
      </c>
      <c r="V62" s="22">
        <v>0.6055149127743388</v>
      </c>
      <c r="W62" s="51">
        <f t="shared" si="5"/>
        <v>0.4235828316199646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13253</v>
      </c>
      <c r="G63" s="14">
        <v>13239</v>
      </c>
      <c r="H63" s="34">
        <f t="shared" si="2"/>
        <v>0.0010574816829065359</v>
      </c>
      <c r="I63" s="36">
        <v>7791</v>
      </c>
      <c r="J63" s="14">
        <v>7729</v>
      </c>
      <c r="K63" s="52">
        <f t="shared" si="3"/>
        <v>0.008021736317764372</v>
      </c>
      <c r="L63" s="49">
        <v>268</v>
      </c>
      <c r="M63" s="14">
        <v>283</v>
      </c>
      <c r="N63" s="34">
        <f t="shared" si="4"/>
        <v>-0.05300353356890464</v>
      </c>
      <c r="O63" s="55">
        <v>193</v>
      </c>
      <c r="P63" s="15">
        <v>188</v>
      </c>
      <c r="Q63" s="52">
        <f t="shared" si="9"/>
        <v>0.02659574468085113</v>
      </c>
      <c r="R63" s="60">
        <f t="shared" si="10"/>
        <v>8252</v>
      </c>
      <c r="S63" s="15">
        <f t="shared" si="10"/>
        <v>8200</v>
      </c>
      <c r="T63" s="34">
        <f t="shared" si="6"/>
        <v>0.006341463414634152</v>
      </c>
      <c r="U63" s="58">
        <f t="shared" si="7"/>
        <v>0.6226514751377047</v>
      </c>
      <c r="V63" s="24">
        <v>0.6560492139439508</v>
      </c>
      <c r="W63" s="52">
        <f t="shared" si="5"/>
        <v>-0.05090736806995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56586</v>
      </c>
      <c r="G64" s="41">
        <v>56524</v>
      </c>
      <c r="H64" s="44">
        <f t="shared" si="2"/>
        <v>0.0010968792017549411</v>
      </c>
      <c r="I64" s="40">
        <v>34911</v>
      </c>
      <c r="J64" s="41">
        <v>34682</v>
      </c>
      <c r="K64" s="50">
        <f t="shared" si="3"/>
        <v>0.006602848739980294</v>
      </c>
      <c r="L64" s="75">
        <v>1228</v>
      </c>
      <c r="M64" s="41">
        <v>1347</v>
      </c>
      <c r="N64" s="44">
        <f t="shared" si="4"/>
        <v>-0.0883444691907943</v>
      </c>
      <c r="O64" s="53">
        <v>932</v>
      </c>
      <c r="P64" s="42">
        <v>927</v>
      </c>
      <c r="Q64" s="50">
        <f t="shared" si="9"/>
        <v>0.005393743257820827</v>
      </c>
      <c r="R64" s="76">
        <f t="shared" si="10"/>
        <v>37071</v>
      </c>
      <c r="S64" s="42">
        <f t="shared" si="10"/>
        <v>36956</v>
      </c>
      <c r="T64" s="44">
        <f t="shared" si="6"/>
        <v>0.003111808637298319</v>
      </c>
      <c r="U64" s="56">
        <f t="shared" si="7"/>
        <v>0.655126709786873</v>
      </c>
      <c r="V64" s="43">
        <v>0.9453290870488322</v>
      </c>
      <c r="W64" s="50">
        <f t="shared" si="5"/>
        <v>-0.3069855579795234</v>
      </c>
      <c r="X64" s="104">
        <f>SUM(U64:U66)/3</f>
        <v>0.6071720140457965</v>
      </c>
      <c r="Y64" s="105">
        <f>SUM(V64:V66)/3</f>
        <v>0.5937874928351842</v>
      </c>
      <c r="Z64" s="106">
        <f>(X64/Y64)-1</f>
        <v>0.02254092814704567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25570</v>
      </c>
      <c r="G65" s="9">
        <v>25542</v>
      </c>
      <c r="H65" s="33">
        <f t="shared" si="2"/>
        <v>0.0010962336543731688</v>
      </c>
      <c r="I65" s="35">
        <v>7829</v>
      </c>
      <c r="J65" s="9">
        <v>7735</v>
      </c>
      <c r="K65" s="51">
        <f t="shared" si="3"/>
        <v>0.012152553329023874</v>
      </c>
      <c r="L65" s="48">
        <v>193</v>
      </c>
      <c r="M65" s="9">
        <v>252</v>
      </c>
      <c r="N65" s="33">
        <f t="shared" si="4"/>
        <v>-0.23412698412698407</v>
      </c>
      <c r="O65" s="54">
        <v>122</v>
      </c>
      <c r="P65" s="10">
        <v>107</v>
      </c>
      <c r="Q65" s="51">
        <f t="shared" si="9"/>
        <v>0.14018691588785037</v>
      </c>
      <c r="R65" s="59">
        <f t="shared" si="10"/>
        <v>8144</v>
      </c>
      <c r="S65" s="10">
        <f t="shared" si="10"/>
        <v>8094</v>
      </c>
      <c r="T65" s="33">
        <f t="shared" si="6"/>
        <v>0.006177415369409411</v>
      </c>
      <c r="U65" s="57">
        <f t="shared" si="7"/>
        <v>0.31849824012514666</v>
      </c>
      <c r="V65" s="22">
        <v>0.36021617998240396</v>
      </c>
      <c r="W65" s="51">
        <f t="shared" si="5"/>
        <v>-0.11581362019689168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12708</v>
      </c>
      <c r="G66" s="14">
        <v>12693</v>
      </c>
      <c r="H66" s="34">
        <f t="shared" si="2"/>
        <v>0.0011817537225242702</v>
      </c>
      <c r="I66" s="36">
        <v>10238</v>
      </c>
      <c r="J66" s="14">
        <v>10156</v>
      </c>
      <c r="K66" s="52">
        <f t="shared" si="3"/>
        <v>0.008074044899566868</v>
      </c>
      <c r="L66" s="49">
        <v>281</v>
      </c>
      <c r="M66" s="14">
        <v>321</v>
      </c>
      <c r="N66" s="34">
        <f t="shared" si="4"/>
        <v>-0.12461059190031154</v>
      </c>
      <c r="O66" s="55">
        <v>256</v>
      </c>
      <c r="P66" s="15">
        <v>236</v>
      </c>
      <c r="Q66" s="52">
        <f t="shared" si="9"/>
        <v>0.0847457627118644</v>
      </c>
      <c r="R66" s="60">
        <f t="shared" si="10"/>
        <v>10775</v>
      </c>
      <c r="S66" s="15">
        <f t="shared" si="10"/>
        <v>10713</v>
      </c>
      <c r="T66" s="34">
        <f t="shared" si="6"/>
        <v>0.005787361150004777</v>
      </c>
      <c r="U66" s="58">
        <f t="shared" si="7"/>
        <v>0.8478910922253698</v>
      </c>
      <c r="V66" s="24">
        <v>0.4758172114743162</v>
      </c>
      <c r="W66" s="52">
        <f t="shared" si="5"/>
        <v>0.7819680998890002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1629181</v>
      </c>
      <c r="G68" s="27">
        <f>SUM(G3:G67)</f>
        <v>1627386</v>
      </c>
      <c r="H68" s="62">
        <f>(F68/G68)-1</f>
        <v>0.001102995847328092</v>
      </c>
      <c r="I68" s="65">
        <f>SUM(I3:I67)</f>
        <v>1176725</v>
      </c>
      <c r="J68" s="27">
        <f>SUM(J3:J67)</f>
        <v>1145307</v>
      </c>
      <c r="K68" s="61">
        <f>(I68/J68)-1</f>
        <v>0.027431946194339085</v>
      </c>
      <c r="L68" s="64">
        <f>SUM(L3:L67)</f>
        <v>276505</v>
      </c>
      <c r="M68" s="27">
        <f>SUM(M3:M67)</f>
        <v>295383</v>
      </c>
      <c r="N68" s="62">
        <f>(L68/M68)-1</f>
        <v>-0.06391024534248757</v>
      </c>
      <c r="O68" s="65">
        <f>SUM(O3:O67)</f>
        <v>33779</v>
      </c>
      <c r="P68" s="27">
        <f>SUM(P3:P67)</f>
        <v>33566</v>
      </c>
      <c r="Q68" s="61">
        <f>(O68/P68)-1</f>
        <v>0.0063457069653816145</v>
      </c>
      <c r="R68" s="64">
        <f>SUM(R3:R67)</f>
        <v>1487009</v>
      </c>
      <c r="S68" s="27">
        <f>SUM(S3:S67)</f>
        <v>1474256</v>
      </c>
      <c r="T68" s="62">
        <f t="shared" si="6"/>
        <v>0.008650465048132716</v>
      </c>
      <c r="U68" s="63">
        <f>+R68/F68</f>
        <v>0.9127340669943979</v>
      </c>
      <c r="V68" s="32">
        <f>+S68/G68</f>
        <v>0.9059043152638648</v>
      </c>
      <c r="W68" s="62">
        <f>(U68/V68)-1</f>
        <v>0.007539153545751409</v>
      </c>
      <c r="X68" s="68"/>
      <c r="Z68" s="69"/>
    </row>
    <row r="69" spans="5:18" ht="15.75" thickBot="1">
      <c r="E69" s="66" t="s">
        <v>161</v>
      </c>
      <c r="F69" s="99">
        <f>F68-G68</f>
        <v>1795</v>
      </c>
      <c r="I69" s="99">
        <f>I68-J68</f>
        <v>31418</v>
      </c>
      <c r="L69" s="99">
        <f>L68-M68</f>
        <v>-18878</v>
      </c>
      <c r="O69" s="99">
        <f>O68-P68</f>
        <v>213</v>
      </c>
      <c r="R69" s="99">
        <f>R68-S68</f>
        <v>12753</v>
      </c>
    </row>
    <row r="70" spans="6:21" ht="24.75" thickBot="1">
      <c r="F70" s="100" t="s">
        <v>243</v>
      </c>
      <c r="I70" s="100" t="s">
        <v>250</v>
      </c>
      <c r="L70" s="100" t="s">
        <v>251</v>
      </c>
      <c r="O70" s="100" t="s">
        <v>252</v>
      </c>
      <c r="R70" s="100" t="s">
        <v>246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9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244</v>
      </c>
      <c r="T1" s="122" t="s">
        <v>245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4811</v>
      </c>
      <c r="G2">
        <v>77</v>
      </c>
      <c r="H2">
        <v>262</v>
      </c>
      <c r="I2">
        <v>5558</v>
      </c>
      <c r="J2">
        <f>+B2-LEFT(K2,5)</f>
        <v>564</v>
      </c>
      <c r="K2" t="s">
        <v>165</v>
      </c>
      <c r="L2" s="120">
        <v>240043</v>
      </c>
      <c r="M2" s="120">
        <v>13951</v>
      </c>
      <c r="N2" s="120">
        <v>175484</v>
      </c>
      <c r="O2">
        <f aca="true" t="shared" si="0" ref="O2:O33">+P2-B2</f>
        <v>-564</v>
      </c>
      <c r="P2" s="123" t="s">
        <v>78</v>
      </c>
      <c r="Q2" s="124">
        <v>393009</v>
      </c>
      <c r="S2" s="123" t="s">
        <v>165</v>
      </c>
      <c r="T2">
        <v>239460</v>
      </c>
      <c r="U2" s="124">
        <v>13884</v>
      </c>
      <c r="V2" s="124">
        <v>176977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26180</v>
      </c>
      <c r="G3">
        <v>597</v>
      </c>
      <c r="H3">
        <v>1789</v>
      </c>
      <c r="I3">
        <v>27766</v>
      </c>
      <c r="J3">
        <f aca="true" t="shared" si="1" ref="J3:J65">+B3-LEFT(K3,5)</f>
        <v>659</v>
      </c>
      <c r="K3" t="s">
        <v>166</v>
      </c>
      <c r="L3" s="120">
        <v>7029</v>
      </c>
      <c r="M3" s="120">
        <v>172</v>
      </c>
      <c r="N3" s="120">
        <v>444</v>
      </c>
      <c r="O3">
        <f t="shared" si="0"/>
        <v>-659</v>
      </c>
      <c r="P3" s="123" t="s">
        <v>80</v>
      </c>
      <c r="Q3" s="124">
        <v>9328</v>
      </c>
      <c r="S3" s="123" t="s">
        <v>166</v>
      </c>
      <c r="T3">
        <v>7047</v>
      </c>
      <c r="U3" s="124">
        <v>170</v>
      </c>
      <c r="V3" s="124">
        <v>431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8064</v>
      </c>
      <c r="G4">
        <v>133</v>
      </c>
      <c r="H4">
        <v>345</v>
      </c>
      <c r="I4">
        <v>11086</v>
      </c>
      <c r="J4">
        <f t="shared" si="1"/>
        <v>677</v>
      </c>
      <c r="K4" t="s">
        <v>167</v>
      </c>
      <c r="L4" s="120">
        <v>6964</v>
      </c>
      <c r="M4" s="120">
        <v>22</v>
      </c>
      <c r="N4" s="120">
        <v>580</v>
      </c>
      <c r="O4">
        <f t="shared" si="0"/>
        <v>-677</v>
      </c>
      <c r="P4" s="123" t="s">
        <v>82</v>
      </c>
      <c r="Q4" s="124">
        <v>7367</v>
      </c>
      <c r="S4" s="123" t="s">
        <v>167</v>
      </c>
      <c r="T4">
        <v>6956</v>
      </c>
      <c r="U4" s="124">
        <v>22</v>
      </c>
      <c r="V4" s="124">
        <v>605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239460</v>
      </c>
      <c r="G5">
        <v>13884</v>
      </c>
      <c r="H5">
        <v>176977</v>
      </c>
      <c r="I5">
        <v>393009</v>
      </c>
      <c r="J5">
        <f t="shared" si="1"/>
        <v>-35</v>
      </c>
      <c r="K5" t="s">
        <v>168</v>
      </c>
      <c r="L5" s="120">
        <v>6274</v>
      </c>
      <c r="M5" s="120">
        <v>145</v>
      </c>
      <c r="N5" s="120">
        <v>425</v>
      </c>
      <c r="O5">
        <f t="shared" si="0"/>
        <v>35</v>
      </c>
      <c r="P5" s="123" t="s">
        <v>85</v>
      </c>
      <c r="Q5" s="124">
        <v>8610</v>
      </c>
      <c r="S5" s="123" t="s">
        <v>168</v>
      </c>
      <c r="T5">
        <v>6250</v>
      </c>
      <c r="U5" s="124">
        <v>145</v>
      </c>
      <c r="V5" s="124">
        <v>419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9479</v>
      </c>
      <c r="G6">
        <v>25</v>
      </c>
      <c r="H6">
        <v>1110</v>
      </c>
      <c r="I6">
        <v>15316</v>
      </c>
      <c r="J6">
        <f t="shared" si="1"/>
        <v>189</v>
      </c>
      <c r="K6" t="s">
        <v>169</v>
      </c>
      <c r="L6" s="120">
        <v>6053</v>
      </c>
      <c r="M6" s="120">
        <v>54</v>
      </c>
      <c r="N6" s="120">
        <v>303</v>
      </c>
      <c r="O6">
        <f t="shared" si="0"/>
        <v>-189</v>
      </c>
      <c r="P6" s="123" t="s">
        <v>87</v>
      </c>
      <c r="Q6" s="124">
        <v>8427</v>
      </c>
      <c r="S6" s="123" t="s">
        <v>169</v>
      </c>
      <c r="T6">
        <v>6020</v>
      </c>
      <c r="U6" s="124">
        <v>54</v>
      </c>
      <c r="V6" s="124">
        <v>326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7656</v>
      </c>
      <c r="G7">
        <v>38</v>
      </c>
      <c r="H7">
        <v>514</v>
      </c>
      <c r="I7">
        <v>9920</v>
      </c>
      <c r="J7">
        <f t="shared" si="1"/>
        <v>302</v>
      </c>
      <c r="K7" t="s">
        <v>170</v>
      </c>
      <c r="L7" s="120">
        <v>34830</v>
      </c>
      <c r="M7" s="120">
        <v>937</v>
      </c>
      <c r="N7" s="120">
        <v>1247</v>
      </c>
      <c r="O7">
        <f t="shared" si="0"/>
        <v>-302</v>
      </c>
      <c r="P7" s="123" t="s">
        <v>89</v>
      </c>
      <c r="Q7" s="124">
        <v>56586</v>
      </c>
      <c r="S7" s="123" t="s">
        <v>170</v>
      </c>
      <c r="T7">
        <v>34911</v>
      </c>
      <c r="U7" s="124">
        <v>932</v>
      </c>
      <c r="V7" s="124">
        <v>1228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3095</v>
      </c>
      <c r="G8">
        <v>6</v>
      </c>
      <c r="H8">
        <v>424</v>
      </c>
      <c r="I8">
        <v>4350</v>
      </c>
      <c r="J8">
        <f t="shared" si="1"/>
        <v>397</v>
      </c>
      <c r="K8" t="s">
        <v>171</v>
      </c>
      <c r="L8" s="120">
        <v>4682</v>
      </c>
      <c r="M8" s="120">
        <v>181</v>
      </c>
      <c r="N8" s="120">
        <v>279</v>
      </c>
      <c r="O8">
        <f t="shared" si="0"/>
        <v>-397</v>
      </c>
      <c r="P8" s="123" t="s">
        <v>91</v>
      </c>
      <c r="Q8" s="124">
        <v>6306</v>
      </c>
      <c r="S8" s="123" t="s">
        <v>171</v>
      </c>
      <c r="T8">
        <v>4690</v>
      </c>
      <c r="U8" s="124">
        <v>180</v>
      </c>
      <c r="V8" s="124">
        <v>284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7919</v>
      </c>
      <c r="G9">
        <v>50</v>
      </c>
      <c r="H9">
        <v>898</v>
      </c>
      <c r="I9">
        <v>13333</v>
      </c>
      <c r="J9">
        <f t="shared" si="1"/>
        <v>678</v>
      </c>
      <c r="K9" t="s">
        <v>172</v>
      </c>
      <c r="L9" s="120">
        <v>18217</v>
      </c>
      <c r="M9" s="120">
        <v>190</v>
      </c>
      <c r="N9" s="120">
        <v>1190</v>
      </c>
      <c r="O9">
        <f t="shared" si="0"/>
        <v>-678</v>
      </c>
      <c r="P9" s="123" t="s">
        <v>92</v>
      </c>
      <c r="Q9" s="124">
        <v>23935</v>
      </c>
      <c r="S9" s="123" t="s">
        <v>172</v>
      </c>
      <c r="T9">
        <v>18211</v>
      </c>
      <c r="U9" s="124">
        <v>191</v>
      </c>
      <c r="V9" s="124">
        <v>1236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8420</v>
      </c>
      <c r="G10">
        <v>54</v>
      </c>
      <c r="H10">
        <v>888</v>
      </c>
      <c r="I10">
        <v>10967</v>
      </c>
      <c r="J10">
        <f t="shared" si="1"/>
        <v>682</v>
      </c>
      <c r="K10" t="s">
        <v>173</v>
      </c>
      <c r="L10" s="120">
        <v>7315</v>
      </c>
      <c r="M10" s="120">
        <v>140</v>
      </c>
      <c r="N10" s="120">
        <v>407</v>
      </c>
      <c r="O10">
        <f t="shared" si="0"/>
        <v>-682</v>
      </c>
      <c r="P10" s="123" t="s">
        <v>93</v>
      </c>
      <c r="Q10" s="124">
        <v>8323</v>
      </c>
      <c r="S10" s="123" t="s">
        <v>173</v>
      </c>
      <c r="T10">
        <v>7323</v>
      </c>
      <c r="U10" s="124">
        <v>139</v>
      </c>
      <c r="V10" s="124">
        <v>408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7433</v>
      </c>
      <c r="G11">
        <v>105</v>
      </c>
      <c r="H11">
        <v>271</v>
      </c>
      <c r="I11">
        <v>5773</v>
      </c>
      <c r="J11">
        <f t="shared" si="1"/>
        <v>26</v>
      </c>
      <c r="K11" t="s">
        <v>174</v>
      </c>
      <c r="L11" s="120">
        <v>8143</v>
      </c>
      <c r="M11" s="120">
        <v>141</v>
      </c>
      <c r="N11" s="120">
        <v>527</v>
      </c>
      <c r="O11">
        <f t="shared" si="0"/>
        <v>-26</v>
      </c>
      <c r="P11" s="123" t="s">
        <v>94</v>
      </c>
      <c r="Q11" s="124">
        <v>13750</v>
      </c>
      <c r="S11" s="123" t="s">
        <v>174</v>
      </c>
      <c r="T11">
        <v>8152</v>
      </c>
      <c r="U11" s="124">
        <v>140</v>
      </c>
      <c r="V11" s="124">
        <v>534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7106</v>
      </c>
      <c r="G12">
        <v>90</v>
      </c>
      <c r="H12">
        <v>245</v>
      </c>
      <c r="I12">
        <v>12072</v>
      </c>
      <c r="J12">
        <f t="shared" si="1"/>
        <v>46</v>
      </c>
      <c r="K12" t="s">
        <v>175</v>
      </c>
      <c r="L12" s="120">
        <v>5779</v>
      </c>
      <c r="M12" s="120">
        <v>50</v>
      </c>
      <c r="N12" s="120">
        <v>593</v>
      </c>
      <c r="O12">
        <f t="shared" si="0"/>
        <v>-46</v>
      </c>
      <c r="P12" s="123" t="s">
        <v>95</v>
      </c>
      <c r="Q12" s="124">
        <v>7242</v>
      </c>
      <c r="S12" s="123" t="s">
        <v>175</v>
      </c>
      <c r="T12">
        <v>5802</v>
      </c>
      <c r="U12" s="124">
        <v>49</v>
      </c>
      <c r="V12" s="124">
        <v>577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8759</v>
      </c>
      <c r="G13">
        <v>198</v>
      </c>
      <c r="H13">
        <v>256</v>
      </c>
      <c r="I13">
        <v>9579</v>
      </c>
      <c r="J13">
        <f t="shared" si="1"/>
        <v>190</v>
      </c>
      <c r="K13" t="s">
        <v>176</v>
      </c>
      <c r="L13" s="120">
        <v>13522</v>
      </c>
      <c r="M13" s="120">
        <v>132</v>
      </c>
      <c r="N13" s="120">
        <v>521</v>
      </c>
      <c r="O13">
        <f t="shared" si="0"/>
        <v>-190</v>
      </c>
      <c r="P13" s="123" t="s">
        <v>96</v>
      </c>
      <c r="Q13" s="124">
        <v>15490</v>
      </c>
      <c r="S13" s="123" t="s">
        <v>176</v>
      </c>
      <c r="T13">
        <v>13511</v>
      </c>
      <c r="U13" s="124">
        <v>130</v>
      </c>
      <c r="V13" s="124">
        <v>535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12952</v>
      </c>
      <c r="G14">
        <v>167</v>
      </c>
      <c r="H14">
        <v>303</v>
      </c>
      <c r="I14">
        <v>9787</v>
      </c>
      <c r="J14">
        <f t="shared" si="1"/>
        <v>316</v>
      </c>
      <c r="K14" t="s">
        <v>177</v>
      </c>
      <c r="L14" s="120">
        <v>8848</v>
      </c>
      <c r="M14" s="120">
        <v>64</v>
      </c>
      <c r="N14" s="120">
        <v>422</v>
      </c>
      <c r="O14">
        <f t="shared" si="0"/>
        <v>-316</v>
      </c>
      <c r="P14" s="123" t="s">
        <v>97</v>
      </c>
      <c r="Q14" s="124">
        <v>9208</v>
      </c>
      <c r="S14" s="123" t="s">
        <v>177</v>
      </c>
      <c r="T14">
        <v>8872</v>
      </c>
      <c r="U14" s="124">
        <v>63</v>
      </c>
      <c r="V14" s="124">
        <v>408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14542</v>
      </c>
      <c r="G15">
        <v>318</v>
      </c>
      <c r="H15">
        <v>595</v>
      </c>
      <c r="I15">
        <v>17897</v>
      </c>
      <c r="J15">
        <f t="shared" si="1"/>
        <v>559</v>
      </c>
      <c r="K15" t="s">
        <v>178</v>
      </c>
      <c r="L15" s="120">
        <v>31224</v>
      </c>
      <c r="M15" s="120">
        <v>549</v>
      </c>
      <c r="N15" s="120">
        <v>1787</v>
      </c>
      <c r="O15">
        <f t="shared" si="0"/>
        <v>-559</v>
      </c>
      <c r="P15" s="123" t="s">
        <v>98</v>
      </c>
      <c r="Q15" s="124">
        <v>37072</v>
      </c>
      <c r="S15" s="123" t="s">
        <v>178</v>
      </c>
      <c r="T15">
        <v>31264</v>
      </c>
      <c r="U15" s="124">
        <v>547</v>
      </c>
      <c r="V15" s="124">
        <v>1829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6956</v>
      </c>
      <c r="G16">
        <v>22</v>
      </c>
      <c r="H16">
        <v>605</v>
      </c>
      <c r="I16">
        <v>7367</v>
      </c>
      <c r="J16">
        <f t="shared" si="1"/>
        <v>-211</v>
      </c>
      <c r="K16" t="s">
        <v>179</v>
      </c>
      <c r="L16" s="120">
        <v>7407</v>
      </c>
      <c r="M16" s="120">
        <v>104</v>
      </c>
      <c r="N16" s="120">
        <v>270</v>
      </c>
      <c r="O16">
        <f t="shared" si="0"/>
        <v>211</v>
      </c>
      <c r="P16" s="123" t="s">
        <v>99</v>
      </c>
      <c r="Q16" s="124">
        <v>5773</v>
      </c>
      <c r="S16" s="123" t="s">
        <v>179</v>
      </c>
      <c r="T16">
        <v>7433</v>
      </c>
      <c r="U16" s="124">
        <v>105</v>
      </c>
      <c r="V16" s="124">
        <v>271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5802</v>
      </c>
      <c r="G17">
        <v>49</v>
      </c>
      <c r="H17">
        <v>577</v>
      </c>
      <c r="I17">
        <v>7242</v>
      </c>
      <c r="J17">
        <f t="shared" si="1"/>
        <v>-30</v>
      </c>
      <c r="K17" t="s">
        <v>180</v>
      </c>
      <c r="L17" s="120">
        <v>9470</v>
      </c>
      <c r="M17" s="120">
        <v>25</v>
      </c>
      <c r="N17" s="120">
        <v>1067</v>
      </c>
      <c r="O17">
        <f t="shared" si="0"/>
        <v>30</v>
      </c>
      <c r="P17" s="123" t="s">
        <v>102</v>
      </c>
      <c r="Q17" s="124">
        <v>15316</v>
      </c>
      <c r="S17" s="123" t="s">
        <v>180</v>
      </c>
      <c r="T17">
        <v>9479</v>
      </c>
      <c r="U17" s="124">
        <v>25</v>
      </c>
      <c r="V17" s="124">
        <v>1110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13511</v>
      </c>
      <c r="G18">
        <v>130</v>
      </c>
      <c r="H18">
        <v>535</v>
      </c>
      <c r="I18">
        <v>15490</v>
      </c>
      <c r="J18">
        <f t="shared" si="1"/>
        <v>-35</v>
      </c>
      <c r="K18" t="s">
        <v>181</v>
      </c>
      <c r="L18" s="120">
        <v>21328</v>
      </c>
      <c r="M18" s="120">
        <v>586</v>
      </c>
      <c r="N18" s="120">
        <v>547</v>
      </c>
      <c r="O18">
        <f t="shared" si="0"/>
        <v>35</v>
      </c>
      <c r="P18" s="123" t="s">
        <v>103</v>
      </c>
      <c r="Q18" s="124">
        <v>22574</v>
      </c>
      <c r="S18" s="123" t="s">
        <v>181</v>
      </c>
      <c r="T18">
        <v>21394</v>
      </c>
      <c r="U18" s="124">
        <v>591</v>
      </c>
      <c r="V18" s="124">
        <v>597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8872</v>
      </c>
      <c r="G19">
        <v>63</v>
      </c>
      <c r="H19">
        <v>408</v>
      </c>
      <c r="I19">
        <v>9208</v>
      </c>
      <c r="J19">
        <f t="shared" si="1"/>
        <v>-30</v>
      </c>
      <c r="K19" t="s">
        <v>182</v>
      </c>
      <c r="L19" s="120">
        <v>5615</v>
      </c>
      <c r="M19" s="120">
        <v>24</v>
      </c>
      <c r="N19" s="120">
        <v>271</v>
      </c>
      <c r="O19">
        <f t="shared" si="0"/>
        <v>30</v>
      </c>
      <c r="P19" s="123" t="s">
        <v>105</v>
      </c>
      <c r="Q19" s="124">
        <v>7450</v>
      </c>
      <c r="S19" s="123" t="s">
        <v>182</v>
      </c>
      <c r="T19">
        <v>5617</v>
      </c>
      <c r="U19" s="124">
        <v>24</v>
      </c>
      <c r="V19" s="124">
        <v>267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31264</v>
      </c>
      <c r="G20">
        <v>547</v>
      </c>
      <c r="H20">
        <v>1829</v>
      </c>
      <c r="I20">
        <v>37072</v>
      </c>
      <c r="J20">
        <f t="shared" si="1"/>
        <v>-29</v>
      </c>
      <c r="K20" t="s">
        <v>183</v>
      </c>
      <c r="L20" s="120">
        <v>7113</v>
      </c>
      <c r="M20" s="120">
        <v>90</v>
      </c>
      <c r="N20" s="120">
        <v>208</v>
      </c>
      <c r="O20">
        <f t="shared" si="0"/>
        <v>29</v>
      </c>
      <c r="P20" s="123" t="s">
        <v>108</v>
      </c>
      <c r="Q20" s="124">
        <v>12072</v>
      </c>
      <c r="S20" s="123" t="s">
        <v>183</v>
      </c>
      <c r="T20">
        <v>7106</v>
      </c>
      <c r="U20" s="124">
        <v>90</v>
      </c>
      <c r="V20" s="124">
        <v>245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5362</v>
      </c>
      <c r="G21">
        <v>43</v>
      </c>
      <c r="H21">
        <v>516</v>
      </c>
      <c r="I21">
        <v>7141</v>
      </c>
      <c r="J21">
        <f t="shared" si="1"/>
        <v>29</v>
      </c>
      <c r="K21" t="s">
        <v>184</v>
      </c>
      <c r="L21" s="120">
        <v>12615</v>
      </c>
      <c r="M21" s="120">
        <v>228</v>
      </c>
      <c r="N21" s="120">
        <v>607</v>
      </c>
      <c r="O21">
        <f t="shared" si="0"/>
        <v>-29</v>
      </c>
      <c r="P21" s="123" t="s">
        <v>109</v>
      </c>
      <c r="Q21" s="124">
        <v>14273</v>
      </c>
      <c r="S21" s="123" t="s">
        <v>184</v>
      </c>
      <c r="T21">
        <v>12639</v>
      </c>
      <c r="U21" s="124">
        <v>228</v>
      </c>
      <c r="V21" s="124">
        <v>613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15949</v>
      </c>
      <c r="G22">
        <v>227</v>
      </c>
      <c r="H22">
        <v>1444</v>
      </c>
      <c r="I22">
        <v>19356</v>
      </c>
      <c r="J22">
        <f t="shared" si="1"/>
        <v>57</v>
      </c>
      <c r="K22" t="s">
        <v>185</v>
      </c>
      <c r="L22" s="120">
        <v>11627</v>
      </c>
      <c r="M22" s="120">
        <v>309</v>
      </c>
      <c r="N22" s="120">
        <v>689</v>
      </c>
      <c r="O22">
        <f t="shared" si="0"/>
        <v>-57</v>
      </c>
      <c r="P22" s="123" t="s">
        <v>110</v>
      </c>
      <c r="Q22" s="124">
        <v>13821</v>
      </c>
      <c r="S22" s="123" t="s">
        <v>185</v>
      </c>
      <c r="T22">
        <v>11614</v>
      </c>
      <c r="U22" s="124">
        <v>308</v>
      </c>
      <c r="V22" s="124">
        <v>713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5171</v>
      </c>
      <c r="G23">
        <v>35</v>
      </c>
      <c r="H23">
        <v>373</v>
      </c>
      <c r="I23">
        <v>7046</v>
      </c>
      <c r="J23">
        <f t="shared" si="1"/>
        <v>36</v>
      </c>
      <c r="K23" t="s">
        <v>186</v>
      </c>
      <c r="L23" s="120">
        <v>5374</v>
      </c>
      <c r="M23" s="120">
        <v>43</v>
      </c>
      <c r="N23" s="120">
        <v>504</v>
      </c>
      <c r="O23">
        <f t="shared" si="0"/>
        <v>-36</v>
      </c>
      <c r="P23" s="123" t="s">
        <v>111</v>
      </c>
      <c r="Q23" s="124">
        <v>7141</v>
      </c>
      <c r="S23" s="123" t="s">
        <v>186</v>
      </c>
      <c r="T23">
        <v>5362</v>
      </c>
      <c r="U23" s="124">
        <v>43</v>
      </c>
      <c r="V23" s="124">
        <v>516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6494</v>
      </c>
      <c r="G24">
        <v>73</v>
      </c>
      <c r="H24">
        <v>507</v>
      </c>
      <c r="I24">
        <v>7639</v>
      </c>
      <c r="J24">
        <f t="shared" si="1"/>
        <v>35</v>
      </c>
      <c r="K24" t="s">
        <v>187</v>
      </c>
      <c r="L24" s="120">
        <v>15909</v>
      </c>
      <c r="M24" s="120">
        <v>226</v>
      </c>
      <c r="N24" s="120">
        <v>1441</v>
      </c>
      <c r="O24">
        <f t="shared" si="0"/>
        <v>-35</v>
      </c>
      <c r="P24" s="123" t="s">
        <v>112</v>
      </c>
      <c r="Q24" s="124">
        <v>19356</v>
      </c>
      <c r="S24" s="123" t="s">
        <v>187</v>
      </c>
      <c r="T24">
        <v>15949</v>
      </c>
      <c r="U24" s="124">
        <v>227</v>
      </c>
      <c r="V24" s="124">
        <v>1444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101942</v>
      </c>
      <c r="G25">
        <v>2565</v>
      </c>
      <c r="H25">
        <v>29188</v>
      </c>
      <c r="I25">
        <v>115936</v>
      </c>
      <c r="J25">
        <f t="shared" si="1"/>
        <v>36</v>
      </c>
      <c r="K25" t="s">
        <v>188</v>
      </c>
      <c r="L25" s="120">
        <v>9941</v>
      </c>
      <c r="M25" s="120">
        <v>167</v>
      </c>
      <c r="N25" s="120">
        <v>528</v>
      </c>
      <c r="O25">
        <f t="shared" si="0"/>
        <v>-36</v>
      </c>
      <c r="P25" s="123" t="s">
        <v>113</v>
      </c>
      <c r="Q25" s="124">
        <v>11335</v>
      </c>
      <c r="S25" s="123" t="s">
        <v>188</v>
      </c>
      <c r="T25">
        <v>9934</v>
      </c>
      <c r="U25" s="124">
        <v>167</v>
      </c>
      <c r="V25" s="124">
        <v>529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11262</v>
      </c>
      <c r="G26">
        <v>78</v>
      </c>
      <c r="H26">
        <v>508</v>
      </c>
      <c r="I26">
        <v>10067</v>
      </c>
      <c r="J26">
        <f t="shared" si="1"/>
        <v>237</v>
      </c>
      <c r="K26" t="s">
        <v>189</v>
      </c>
      <c r="L26" s="120">
        <v>5163</v>
      </c>
      <c r="M26" s="120">
        <v>35</v>
      </c>
      <c r="N26" s="120">
        <v>355</v>
      </c>
      <c r="O26">
        <f t="shared" si="0"/>
        <v>-237</v>
      </c>
      <c r="P26" s="123" t="s">
        <v>116</v>
      </c>
      <c r="Q26" s="124">
        <v>7046</v>
      </c>
      <c r="S26" s="123" t="s">
        <v>189</v>
      </c>
      <c r="T26">
        <v>5171</v>
      </c>
      <c r="U26" s="124">
        <v>35</v>
      </c>
      <c r="V26" s="124">
        <v>373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7283</v>
      </c>
      <c r="G27">
        <v>127</v>
      </c>
      <c r="H27">
        <v>535</v>
      </c>
      <c r="I27">
        <v>8372</v>
      </c>
      <c r="J27">
        <f t="shared" si="1"/>
        <v>221</v>
      </c>
      <c r="K27" t="s">
        <v>190</v>
      </c>
      <c r="L27" s="120">
        <v>6464</v>
      </c>
      <c r="M27" s="120">
        <v>73</v>
      </c>
      <c r="N27" s="120">
        <v>503</v>
      </c>
      <c r="O27">
        <f t="shared" si="0"/>
        <v>-221</v>
      </c>
      <c r="P27" s="123" t="s">
        <v>117</v>
      </c>
      <c r="Q27" s="124">
        <v>7639</v>
      </c>
      <c r="S27" s="123" t="s">
        <v>190</v>
      </c>
      <c r="T27">
        <v>6494</v>
      </c>
      <c r="U27" s="124">
        <v>73</v>
      </c>
      <c r="V27" s="124">
        <v>507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15851</v>
      </c>
      <c r="G28">
        <v>85</v>
      </c>
      <c r="H28">
        <v>1103</v>
      </c>
      <c r="I28">
        <v>17234</v>
      </c>
      <c r="J28">
        <f t="shared" si="1"/>
        <v>231</v>
      </c>
      <c r="K28" t="s">
        <v>191</v>
      </c>
      <c r="L28" s="120">
        <v>4923</v>
      </c>
      <c r="M28" s="120">
        <v>36</v>
      </c>
      <c r="N28" s="120">
        <v>553</v>
      </c>
      <c r="O28">
        <f t="shared" si="0"/>
        <v>-231</v>
      </c>
      <c r="P28" s="123" t="s">
        <v>118</v>
      </c>
      <c r="Q28" s="124">
        <v>7452</v>
      </c>
      <c r="S28" s="123" t="s">
        <v>191</v>
      </c>
      <c r="T28">
        <v>4945</v>
      </c>
      <c r="U28" s="124">
        <v>37</v>
      </c>
      <c r="V28" s="124">
        <v>568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5617</v>
      </c>
      <c r="G29">
        <v>24</v>
      </c>
      <c r="H29">
        <v>267</v>
      </c>
      <c r="I29">
        <v>7450</v>
      </c>
      <c r="J29">
        <f t="shared" si="1"/>
        <v>-102</v>
      </c>
      <c r="K29" t="s">
        <v>192</v>
      </c>
      <c r="L29" s="120">
        <v>101124</v>
      </c>
      <c r="M29" s="120">
        <v>2562</v>
      </c>
      <c r="N29" s="120">
        <v>28917</v>
      </c>
      <c r="O29">
        <f t="shared" si="0"/>
        <v>102</v>
      </c>
      <c r="P29" s="123" t="s">
        <v>119</v>
      </c>
      <c r="Q29" s="124">
        <v>115936</v>
      </c>
      <c r="S29" s="123" t="s">
        <v>192</v>
      </c>
      <c r="T29">
        <v>101942</v>
      </c>
      <c r="U29" s="124">
        <v>2565</v>
      </c>
      <c r="V29" s="124">
        <v>29188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11614</v>
      </c>
      <c r="G30">
        <v>308</v>
      </c>
      <c r="H30">
        <v>713</v>
      </c>
      <c r="I30">
        <v>13821</v>
      </c>
      <c r="J30">
        <f t="shared" si="1"/>
        <v>-118</v>
      </c>
      <c r="K30" t="s">
        <v>193</v>
      </c>
      <c r="L30" s="120">
        <v>14053</v>
      </c>
      <c r="M30" s="120">
        <v>454</v>
      </c>
      <c r="N30" s="120">
        <v>1090</v>
      </c>
      <c r="O30">
        <f t="shared" si="0"/>
        <v>118</v>
      </c>
      <c r="P30" s="123" t="s">
        <v>120</v>
      </c>
      <c r="Q30" s="124">
        <v>18659</v>
      </c>
      <c r="S30" s="123" t="s">
        <v>193</v>
      </c>
      <c r="T30">
        <v>14100</v>
      </c>
      <c r="U30" s="124">
        <v>458</v>
      </c>
      <c r="V30" s="124">
        <v>1066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4222</v>
      </c>
      <c r="G31">
        <v>78</v>
      </c>
      <c r="H31">
        <v>241</v>
      </c>
      <c r="I31">
        <v>6476</v>
      </c>
      <c r="J31">
        <f t="shared" si="1"/>
        <v>4</v>
      </c>
      <c r="K31" t="s">
        <v>194</v>
      </c>
      <c r="L31" s="120">
        <v>7654</v>
      </c>
      <c r="M31" s="120">
        <v>39</v>
      </c>
      <c r="N31" s="120">
        <v>522</v>
      </c>
      <c r="O31">
        <f t="shared" si="0"/>
        <v>-4</v>
      </c>
      <c r="P31" s="123" t="s">
        <v>121</v>
      </c>
      <c r="Q31" s="124">
        <v>9920</v>
      </c>
      <c r="S31" s="123" t="s">
        <v>194</v>
      </c>
      <c r="T31">
        <v>7656</v>
      </c>
      <c r="U31" s="124">
        <v>38</v>
      </c>
      <c r="V31" s="124">
        <v>514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8578</v>
      </c>
      <c r="G32">
        <v>171</v>
      </c>
      <c r="H32">
        <v>408</v>
      </c>
      <c r="I32">
        <v>9276</v>
      </c>
      <c r="J32">
        <f t="shared" si="1"/>
        <v>33</v>
      </c>
      <c r="K32" t="s">
        <v>195</v>
      </c>
      <c r="L32" s="120">
        <v>4167</v>
      </c>
      <c r="M32" s="120">
        <v>77</v>
      </c>
      <c r="N32" s="120">
        <v>242</v>
      </c>
      <c r="O32">
        <f t="shared" si="0"/>
        <v>-33</v>
      </c>
      <c r="P32" s="123" t="s">
        <v>122</v>
      </c>
      <c r="Q32" s="124">
        <v>6476</v>
      </c>
      <c r="S32" s="123" t="s">
        <v>195</v>
      </c>
      <c r="T32">
        <v>4222</v>
      </c>
      <c r="U32" s="124">
        <v>78</v>
      </c>
      <c r="V32" s="124">
        <v>241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6020</v>
      </c>
      <c r="G33">
        <v>54</v>
      </c>
      <c r="H33">
        <v>326</v>
      </c>
      <c r="I33">
        <v>8427</v>
      </c>
      <c r="J33">
        <f t="shared" si="1"/>
        <v>-339</v>
      </c>
      <c r="K33" t="s">
        <v>196</v>
      </c>
      <c r="L33" s="120">
        <v>5705</v>
      </c>
      <c r="M33" s="120">
        <v>232</v>
      </c>
      <c r="N33" s="120">
        <v>160</v>
      </c>
      <c r="O33">
        <f t="shared" si="0"/>
        <v>339</v>
      </c>
      <c r="P33" s="123" t="s">
        <v>123</v>
      </c>
      <c r="Q33" s="124">
        <v>7468</v>
      </c>
      <c r="S33" s="123" t="s">
        <v>196</v>
      </c>
      <c r="T33">
        <v>5828</v>
      </c>
      <c r="U33" s="124">
        <v>231</v>
      </c>
      <c r="V33" s="124">
        <v>169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18211</v>
      </c>
      <c r="G34">
        <v>191</v>
      </c>
      <c r="H34">
        <v>1236</v>
      </c>
      <c r="I34">
        <v>23935</v>
      </c>
      <c r="J34">
        <f t="shared" si="1"/>
        <v>-289</v>
      </c>
      <c r="K34" t="s">
        <v>197</v>
      </c>
      <c r="L34" s="120">
        <v>26667</v>
      </c>
      <c r="M34" s="120">
        <v>659</v>
      </c>
      <c r="N34" s="120">
        <v>4018</v>
      </c>
      <c r="O34">
        <f aca="true" t="shared" si="2" ref="O34:O65">+P34-B34</f>
        <v>289</v>
      </c>
      <c r="P34" s="123" t="s">
        <v>124</v>
      </c>
      <c r="Q34" s="124">
        <v>31778</v>
      </c>
      <c r="S34" s="123" t="s">
        <v>197</v>
      </c>
      <c r="T34">
        <v>26762</v>
      </c>
      <c r="U34" s="124">
        <v>663</v>
      </c>
      <c r="V34" s="124">
        <v>4080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26762</v>
      </c>
      <c r="G35">
        <v>663</v>
      </c>
      <c r="H35">
        <v>4080</v>
      </c>
      <c r="I35">
        <v>31778</v>
      </c>
      <c r="J35">
        <f t="shared" si="1"/>
        <v>-6</v>
      </c>
      <c r="K35" t="s">
        <v>198</v>
      </c>
      <c r="L35" s="120">
        <v>8772</v>
      </c>
      <c r="M35" s="120">
        <v>201</v>
      </c>
      <c r="N35" s="120">
        <v>220</v>
      </c>
      <c r="O35">
        <f t="shared" si="2"/>
        <v>6</v>
      </c>
      <c r="P35" s="123" t="s">
        <v>125</v>
      </c>
      <c r="Q35" s="124">
        <v>9579</v>
      </c>
      <c r="S35" s="123" t="s">
        <v>198</v>
      </c>
      <c r="T35">
        <v>8759</v>
      </c>
      <c r="U35" s="124">
        <v>198</v>
      </c>
      <c r="V35" s="124">
        <v>256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14557</v>
      </c>
      <c r="G36">
        <v>172</v>
      </c>
      <c r="H36">
        <v>593</v>
      </c>
      <c r="I36">
        <v>18415</v>
      </c>
      <c r="J36">
        <f t="shared" si="1"/>
        <v>276</v>
      </c>
      <c r="K36" t="s">
        <v>199</v>
      </c>
      <c r="L36" s="120">
        <v>8413</v>
      </c>
      <c r="M36" s="120">
        <v>152</v>
      </c>
      <c r="N36" s="120">
        <v>373</v>
      </c>
      <c r="O36">
        <f t="shared" si="2"/>
        <v>-276</v>
      </c>
      <c r="P36" s="123" t="s">
        <v>126</v>
      </c>
      <c r="Q36" s="124">
        <v>10021</v>
      </c>
      <c r="S36" s="123" t="s">
        <v>199</v>
      </c>
      <c r="T36">
        <v>8422</v>
      </c>
      <c r="U36" s="124">
        <v>150</v>
      </c>
      <c r="V36" s="124">
        <v>380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6043</v>
      </c>
      <c r="G37">
        <v>60</v>
      </c>
      <c r="H37">
        <v>311</v>
      </c>
      <c r="I37">
        <v>6826</v>
      </c>
      <c r="J37">
        <f t="shared" si="1"/>
        <v>276</v>
      </c>
      <c r="K37" t="s">
        <v>200</v>
      </c>
      <c r="L37" s="120">
        <v>8561</v>
      </c>
      <c r="M37" s="120">
        <v>172</v>
      </c>
      <c r="N37" s="120">
        <v>386</v>
      </c>
      <c r="O37">
        <f t="shared" si="2"/>
        <v>-276</v>
      </c>
      <c r="P37" s="123" t="s">
        <v>127</v>
      </c>
      <c r="Q37" s="124">
        <v>9276</v>
      </c>
      <c r="S37" s="123" t="s">
        <v>200</v>
      </c>
      <c r="T37">
        <v>8578</v>
      </c>
      <c r="U37" s="124">
        <v>171</v>
      </c>
      <c r="V37" s="124">
        <v>408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6250</v>
      </c>
      <c r="G38">
        <v>145</v>
      </c>
      <c r="H38">
        <v>419</v>
      </c>
      <c r="I38">
        <v>8610</v>
      </c>
      <c r="J38">
        <f t="shared" si="1"/>
        <v>-391</v>
      </c>
      <c r="K38" t="s">
        <v>201</v>
      </c>
      <c r="L38" s="120">
        <v>7814</v>
      </c>
      <c r="M38" s="120">
        <v>122</v>
      </c>
      <c r="N38" s="120">
        <v>209</v>
      </c>
      <c r="O38">
        <f t="shared" si="2"/>
        <v>391</v>
      </c>
      <c r="P38" s="123" t="s">
        <v>128</v>
      </c>
      <c r="Q38" s="124">
        <v>25570</v>
      </c>
      <c r="S38" s="123" t="s">
        <v>201</v>
      </c>
      <c r="T38">
        <v>7829</v>
      </c>
      <c r="U38" s="124">
        <v>122</v>
      </c>
      <c r="V38" s="124">
        <v>193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8152</v>
      </c>
      <c r="G39">
        <v>140</v>
      </c>
      <c r="H39">
        <v>534</v>
      </c>
      <c r="I39">
        <v>13750</v>
      </c>
      <c r="J39">
        <f t="shared" si="1"/>
        <v>-228</v>
      </c>
      <c r="K39" t="s">
        <v>202</v>
      </c>
      <c r="L39" s="120">
        <v>6729</v>
      </c>
      <c r="M39" s="120">
        <v>118</v>
      </c>
      <c r="N39" s="120">
        <v>403</v>
      </c>
      <c r="O39">
        <f t="shared" si="2"/>
        <v>228</v>
      </c>
      <c r="P39" s="123" t="s">
        <v>129</v>
      </c>
      <c r="Q39" s="124">
        <v>8954</v>
      </c>
      <c r="S39" s="123" t="s">
        <v>202</v>
      </c>
      <c r="T39">
        <v>6689</v>
      </c>
      <c r="U39" s="124">
        <v>117</v>
      </c>
      <c r="V39" s="124">
        <v>450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8422</v>
      </c>
      <c r="G40">
        <v>150</v>
      </c>
      <c r="H40">
        <v>380</v>
      </c>
      <c r="I40">
        <v>10021</v>
      </c>
      <c r="J40">
        <f t="shared" si="1"/>
        <v>-62</v>
      </c>
      <c r="K40" t="s">
        <v>203</v>
      </c>
      <c r="L40" s="120">
        <v>6846</v>
      </c>
      <c r="M40" s="120">
        <v>264</v>
      </c>
      <c r="N40" s="120">
        <v>242</v>
      </c>
      <c r="O40">
        <f t="shared" si="2"/>
        <v>62</v>
      </c>
      <c r="P40" s="123" t="s">
        <v>131</v>
      </c>
      <c r="Q40" s="124">
        <v>12595</v>
      </c>
      <c r="S40" s="123" t="s">
        <v>203</v>
      </c>
      <c r="T40">
        <v>6889</v>
      </c>
      <c r="U40" s="124">
        <v>263</v>
      </c>
      <c r="V40" s="124">
        <v>257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16829</v>
      </c>
      <c r="G41">
        <v>403</v>
      </c>
      <c r="H41">
        <v>1552</v>
      </c>
      <c r="I41">
        <v>19787</v>
      </c>
      <c r="J41">
        <f t="shared" si="1"/>
        <v>203</v>
      </c>
      <c r="K41" t="s">
        <v>204</v>
      </c>
      <c r="L41" s="120">
        <v>3442</v>
      </c>
      <c r="M41" s="120">
        <v>6</v>
      </c>
      <c r="N41" s="120">
        <v>399</v>
      </c>
      <c r="O41">
        <f t="shared" si="2"/>
        <v>-203</v>
      </c>
      <c r="P41" s="123" t="s">
        <v>132</v>
      </c>
      <c r="Q41" s="124">
        <v>4350</v>
      </c>
      <c r="S41" s="123" t="s">
        <v>204</v>
      </c>
      <c r="T41">
        <v>3095</v>
      </c>
      <c r="U41" s="124">
        <v>6</v>
      </c>
      <c r="V41" s="124">
        <v>424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6285</v>
      </c>
      <c r="G42">
        <v>164</v>
      </c>
      <c r="H42">
        <v>348</v>
      </c>
      <c r="I42">
        <v>14170</v>
      </c>
      <c r="J42">
        <f t="shared" si="1"/>
        <v>30</v>
      </c>
      <c r="K42" t="s">
        <v>205</v>
      </c>
      <c r="L42" s="120">
        <v>20614</v>
      </c>
      <c r="M42" s="120">
        <v>510</v>
      </c>
      <c r="N42" s="120">
        <v>540</v>
      </c>
      <c r="O42">
        <f t="shared" si="2"/>
        <v>-30</v>
      </c>
      <c r="P42" s="123" t="s">
        <v>133</v>
      </c>
      <c r="Q42" s="124">
        <v>25232</v>
      </c>
      <c r="S42" s="123" t="s">
        <v>205</v>
      </c>
      <c r="T42">
        <v>20666</v>
      </c>
      <c r="U42" s="124">
        <v>510</v>
      </c>
      <c r="V42" s="124">
        <v>574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158544</v>
      </c>
      <c r="G43">
        <v>4782</v>
      </c>
      <c r="H43">
        <v>25686</v>
      </c>
      <c r="I43">
        <v>257326</v>
      </c>
      <c r="J43">
        <f t="shared" si="1"/>
        <v>329</v>
      </c>
      <c r="K43" t="s">
        <v>206</v>
      </c>
      <c r="L43" s="120">
        <v>5525</v>
      </c>
      <c r="M43" s="120">
        <v>29</v>
      </c>
      <c r="N43" s="120">
        <v>325</v>
      </c>
      <c r="O43">
        <f t="shared" si="2"/>
        <v>-329</v>
      </c>
      <c r="P43" s="123" t="s">
        <v>134</v>
      </c>
      <c r="Q43" s="124">
        <v>6999</v>
      </c>
      <c r="S43" s="123" t="s">
        <v>206</v>
      </c>
      <c r="T43">
        <v>5495</v>
      </c>
      <c r="U43" s="124">
        <v>29</v>
      </c>
      <c r="V43" s="124">
        <v>352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6689</v>
      </c>
      <c r="G44">
        <v>117</v>
      </c>
      <c r="H44">
        <v>450</v>
      </c>
      <c r="I44">
        <v>8954</v>
      </c>
      <c r="J44">
        <f t="shared" si="1"/>
        <v>-85</v>
      </c>
      <c r="K44" t="s">
        <v>207</v>
      </c>
      <c r="L44" s="120">
        <v>6341</v>
      </c>
      <c r="M44" s="120">
        <v>163</v>
      </c>
      <c r="N44" s="120">
        <v>276</v>
      </c>
      <c r="O44">
        <f t="shared" si="2"/>
        <v>85</v>
      </c>
      <c r="P44" s="123" t="s">
        <v>135</v>
      </c>
      <c r="Q44" s="124">
        <v>14170</v>
      </c>
      <c r="S44" s="123" t="s">
        <v>207</v>
      </c>
      <c r="T44">
        <v>6285</v>
      </c>
      <c r="U44" s="124">
        <v>164</v>
      </c>
      <c r="V44" s="124">
        <v>348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19062</v>
      </c>
      <c r="G45">
        <v>435</v>
      </c>
      <c r="H45">
        <v>1088</v>
      </c>
      <c r="I45">
        <v>20078</v>
      </c>
      <c r="J45">
        <f t="shared" si="1"/>
        <v>72</v>
      </c>
      <c r="K45" t="s">
        <v>208</v>
      </c>
      <c r="L45" s="120">
        <v>12824</v>
      </c>
      <c r="M45" s="120">
        <v>165</v>
      </c>
      <c r="N45" s="120">
        <v>312</v>
      </c>
      <c r="O45">
        <f t="shared" si="2"/>
        <v>-72</v>
      </c>
      <c r="P45" s="123" t="s">
        <v>138</v>
      </c>
      <c r="Q45" s="124">
        <v>9787</v>
      </c>
      <c r="S45" s="123" t="s">
        <v>208</v>
      </c>
      <c r="T45">
        <v>12952</v>
      </c>
      <c r="U45" s="124">
        <v>167</v>
      </c>
      <c r="V45" s="124">
        <v>303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7047</v>
      </c>
      <c r="G46">
        <v>170</v>
      </c>
      <c r="H46">
        <v>431</v>
      </c>
      <c r="I46">
        <v>9328</v>
      </c>
      <c r="J46">
        <f t="shared" si="1"/>
        <v>-541</v>
      </c>
      <c r="K46" t="s">
        <v>209</v>
      </c>
      <c r="L46" s="120">
        <v>11244</v>
      </c>
      <c r="M46" s="120">
        <v>77</v>
      </c>
      <c r="N46" s="120">
        <v>522</v>
      </c>
      <c r="O46">
        <f t="shared" si="2"/>
        <v>541</v>
      </c>
      <c r="P46" s="123" t="s">
        <v>139</v>
      </c>
      <c r="Q46" s="124">
        <v>10067</v>
      </c>
      <c r="S46" s="123" t="s">
        <v>209</v>
      </c>
      <c r="T46">
        <v>11262</v>
      </c>
      <c r="U46" s="124">
        <v>78</v>
      </c>
      <c r="V46" s="124">
        <v>508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4690</v>
      </c>
      <c r="G47">
        <v>180</v>
      </c>
      <c r="H47">
        <v>284</v>
      </c>
      <c r="I47">
        <v>6306</v>
      </c>
      <c r="J47">
        <f t="shared" si="1"/>
        <v>-482</v>
      </c>
      <c r="K47" t="s">
        <v>210</v>
      </c>
      <c r="L47" s="120">
        <v>4807</v>
      </c>
      <c r="M47" s="120">
        <v>78</v>
      </c>
      <c r="N47" s="120">
        <v>281</v>
      </c>
      <c r="O47">
        <f t="shared" si="2"/>
        <v>482</v>
      </c>
      <c r="P47" s="123" t="s">
        <v>140</v>
      </c>
      <c r="Q47" s="124">
        <v>5558</v>
      </c>
      <c r="S47" s="123" t="s">
        <v>210</v>
      </c>
      <c r="T47">
        <v>4811</v>
      </c>
      <c r="U47" s="124">
        <v>77</v>
      </c>
      <c r="V47" s="124">
        <v>262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7323</v>
      </c>
      <c r="G48">
        <v>139</v>
      </c>
      <c r="H48">
        <v>408</v>
      </c>
      <c r="I48">
        <v>8323</v>
      </c>
      <c r="J48">
        <f t="shared" si="1"/>
        <v>-370</v>
      </c>
      <c r="K48" t="s">
        <v>211</v>
      </c>
      <c r="L48" s="120">
        <v>7317</v>
      </c>
      <c r="M48" s="120">
        <v>128</v>
      </c>
      <c r="N48" s="120">
        <v>501</v>
      </c>
      <c r="O48">
        <f t="shared" si="2"/>
        <v>370</v>
      </c>
      <c r="P48" s="123" t="s">
        <v>142</v>
      </c>
      <c r="Q48" s="124">
        <v>8372</v>
      </c>
      <c r="S48" s="123" t="s">
        <v>211</v>
      </c>
      <c r="T48">
        <v>7283</v>
      </c>
      <c r="U48" s="124">
        <v>127</v>
      </c>
      <c r="V48" s="124">
        <v>535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12639</v>
      </c>
      <c r="G49">
        <v>228</v>
      </c>
      <c r="H49">
        <v>613</v>
      </c>
      <c r="I49">
        <v>14273</v>
      </c>
      <c r="J49">
        <f t="shared" si="1"/>
        <v>-327</v>
      </c>
      <c r="K49" t="s">
        <v>212</v>
      </c>
      <c r="L49" s="120">
        <v>15812</v>
      </c>
      <c r="M49" s="120">
        <v>86</v>
      </c>
      <c r="N49" s="120">
        <v>1075</v>
      </c>
      <c r="O49">
        <f t="shared" si="2"/>
        <v>327</v>
      </c>
      <c r="P49" s="123" t="s">
        <v>143</v>
      </c>
      <c r="Q49" s="124">
        <v>17234</v>
      </c>
      <c r="S49" s="123" t="s">
        <v>212</v>
      </c>
      <c r="T49">
        <v>15851</v>
      </c>
      <c r="U49" s="124">
        <v>85</v>
      </c>
      <c r="V49" s="124">
        <v>1103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14100</v>
      </c>
      <c r="G50">
        <v>458</v>
      </c>
      <c r="H50">
        <v>1066</v>
      </c>
      <c r="I50">
        <v>18659</v>
      </c>
      <c r="J50">
        <f t="shared" si="1"/>
        <v>-234</v>
      </c>
      <c r="K50" t="s">
        <v>213</v>
      </c>
      <c r="L50" s="120">
        <v>19005</v>
      </c>
      <c r="M50" s="120">
        <v>430</v>
      </c>
      <c r="N50" s="120">
        <v>1048</v>
      </c>
      <c r="O50">
        <f t="shared" si="2"/>
        <v>234</v>
      </c>
      <c r="P50" s="123" t="s">
        <v>144</v>
      </c>
      <c r="Q50" s="124">
        <v>20078</v>
      </c>
      <c r="S50" s="123" t="s">
        <v>213</v>
      </c>
      <c r="T50">
        <v>19062</v>
      </c>
      <c r="U50" s="124">
        <v>435</v>
      </c>
      <c r="V50" s="124">
        <v>1088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6606</v>
      </c>
      <c r="G51">
        <v>94</v>
      </c>
      <c r="H51">
        <v>402</v>
      </c>
      <c r="I51">
        <v>9179</v>
      </c>
      <c r="J51">
        <f t="shared" si="1"/>
        <v>64</v>
      </c>
      <c r="K51" t="s">
        <v>214</v>
      </c>
      <c r="L51" s="120">
        <v>10202</v>
      </c>
      <c r="M51" s="120">
        <v>250</v>
      </c>
      <c r="N51" s="120">
        <v>282</v>
      </c>
      <c r="O51">
        <f t="shared" si="2"/>
        <v>-64</v>
      </c>
      <c r="P51" s="123" t="s">
        <v>145</v>
      </c>
      <c r="Q51" s="124">
        <v>12708</v>
      </c>
      <c r="S51" s="123" t="s">
        <v>214</v>
      </c>
      <c r="T51">
        <v>10238</v>
      </c>
      <c r="U51" s="124">
        <v>256</v>
      </c>
      <c r="V51" s="124">
        <v>281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11813</v>
      </c>
      <c r="G52">
        <v>328</v>
      </c>
      <c r="H52">
        <v>924</v>
      </c>
      <c r="I52">
        <v>14806</v>
      </c>
      <c r="J52">
        <f t="shared" si="1"/>
        <v>15</v>
      </c>
      <c r="K52" t="s">
        <v>215</v>
      </c>
      <c r="L52" s="120">
        <v>26173</v>
      </c>
      <c r="M52" s="120">
        <v>595</v>
      </c>
      <c r="N52" s="120">
        <v>1737</v>
      </c>
      <c r="O52">
        <f t="shared" si="2"/>
        <v>-15</v>
      </c>
      <c r="P52" s="123" t="s">
        <v>146</v>
      </c>
      <c r="Q52" s="124">
        <v>27766</v>
      </c>
      <c r="S52" s="123" t="s">
        <v>215</v>
      </c>
      <c r="T52">
        <v>26180</v>
      </c>
      <c r="U52" s="124">
        <v>597</v>
      </c>
      <c r="V52" s="124">
        <v>1789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9934</v>
      </c>
      <c r="G53">
        <v>167</v>
      </c>
      <c r="H53">
        <v>529</v>
      </c>
      <c r="I53">
        <v>11335</v>
      </c>
      <c r="J53">
        <f t="shared" si="1"/>
        <v>-363</v>
      </c>
      <c r="K53" t="s">
        <v>216</v>
      </c>
      <c r="L53" s="120">
        <v>16782</v>
      </c>
      <c r="M53" s="120">
        <v>408</v>
      </c>
      <c r="N53" s="120">
        <v>1593</v>
      </c>
      <c r="O53">
        <f t="shared" si="2"/>
        <v>363</v>
      </c>
      <c r="P53" s="123" t="s">
        <v>147</v>
      </c>
      <c r="Q53" s="124">
        <v>19787</v>
      </c>
      <c r="S53" s="123" t="s">
        <v>216</v>
      </c>
      <c r="T53">
        <v>16829</v>
      </c>
      <c r="U53" s="124">
        <v>403</v>
      </c>
      <c r="V53" s="124">
        <v>1552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4945</v>
      </c>
      <c r="G54">
        <v>37</v>
      </c>
      <c r="H54">
        <v>568</v>
      </c>
      <c r="I54">
        <v>7452</v>
      </c>
      <c r="J54">
        <f t="shared" si="1"/>
        <v>-331</v>
      </c>
      <c r="K54" t="s">
        <v>217</v>
      </c>
      <c r="L54" s="120">
        <v>6579</v>
      </c>
      <c r="M54" s="120">
        <v>94</v>
      </c>
      <c r="N54" s="120">
        <v>405</v>
      </c>
      <c r="O54">
        <f t="shared" si="2"/>
        <v>331</v>
      </c>
      <c r="P54" s="123" t="s">
        <v>148</v>
      </c>
      <c r="Q54" s="124">
        <v>9179</v>
      </c>
      <c r="S54" s="123" t="s">
        <v>217</v>
      </c>
      <c r="T54">
        <v>6606</v>
      </c>
      <c r="U54" s="124">
        <v>94</v>
      </c>
      <c r="V54" s="124">
        <v>402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5495</v>
      </c>
      <c r="G55">
        <v>29</v>
      </c>
      <c r="H55">
        <v>352</v>
      </c>
      <c r="I55">
        <v>6999</v>
      </c>
      <c r="J55">
        <f t="shared" si="1"/>
        <v>-181</v>
      </c>
      <c r="K55" t="s">
        <v>218</v>
      </c>
      <c r="L55" s="120">
        <v>14500</v>
      </c>
      <c r="M55" s="120">
        <v>173</v>
      </c>
      <c r="N55" s="120">
        <v>591</v>
      </c>
      <c r="O55">
        <f t="shared" si="2"/>
        <v>181</v>
      </c>
      <c r="P55" s="123" t="s">
        <v>149</v>
      </c>
      <c r="Q55" s="124">
        <v>18415</v>
      </c>
      <c r="S55" s="123" t="s">
        <v>218</v>
      </c>
      <c r="T55">
        <v>14557</v>
      </c>
      <c r="U55" s="124">
        <v>172</v>
      </c>
      <c r="V55" s="124">
        <v>593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5441</v>
      </c>
      <c r="G56">
        <v>27</v>
      </c>
      <c r="H56">
        <v>408</v>
      </c>
      <c r="I56">
        <v>7238</v>
      </c>
      <c r="J56">
        <f t="shared" si="1"/>
        <v>27</v>
      </c>
      <c r="K56" t="s">
        <v>219</v>
      </c>
      <c r="L56" s="120">
        <v>11824</v>
      </c>
      <c r="M56" s="120">
        <v>332</v>
      </c>
      <c r="N56" s="120">
        <v>898</v>
      </c>
      <c r="O56">
        <f t="shared" si="2"/>
        <v>-27</v>
      </c>
      <c r="P56" s="123" t="s">
        <v>150</v>
      </c>
      <c r="Q56" s="124">
        <v>14806</v>
      </c>
      <c r="S56" s="123" t="s">
        <v>219</v>
      </c>
      <c r="T56">
        <v>11813</v>
      </c>
      <c r="U56" s="124">
        <v>328</v>
      </c>
      <c r="V56" s="124">
        <v>924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37694</v>
      </c>
      <c r="G57">
        <v>981</v>
      </c>
      <c r="H57">
        <v>5316</v>
      </c>
      <c r="I57">
        <v>44614</v>
      </c>
      <c r="J57">
        <f t="shared" si="1"/>
        <v>144</v>
      </c>
      <c r="K57" t="s">
        <v>220</v>
      </c>
      <c r="L57" s="120">
        <v>6042</v>
      </c>
      <c r="M57" s="120">
        <v>60</v>
      </c>
      <c r="N57" s="120">
        <v>296</v>
      </c>
      <c r="O57">
        <f t="shared" si="2"/>
        <v>-144</v>
      </c>
      <c r="P57" s="123" t="s">
        <v>151</v>
      </c>
      <c r="Q57" s="124">
        <v>6826</v>
      </c>
      <c r="S57" s="123" t="s">
        <v>220</v>
      </c>
      <c r="T57">
        <v>6043</v>
      </c>
      <c r="U57" s="124">
        <v>60</v>
      </c>
      <c r="V57" s="124">
        <v>311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21394</v>
      </c>
      <c r="G58">
        <v>591</v>
      </c>
      <c r="H58">
        <v>597</v>
      </c>
      <c r="I58">
        <v>22574</v>
      </c>
      <c r="J58">
        <f t="shared" si="1"/>
        <v>-446</v>
      </c>
      <c r="K58" t="s">
        <v>221</v>
      </c>
      <c r="L58" s="120">
        <v>7812</v>
      </c>
      <c r="M58" s="120">
        <v>194</v>
      </c>
      <c r="N58" s="120">
        <v>230</v>
      </c>
      <c r="O58">
        <f t="shared" si="2"/>
        <v>446</v>
      </c>
      <c r="P58" s="123" t="s">
        <v>152</v>
      </c>
      <c r="Q58" s="124">
        <v>13253</v>
      </c>
      <c r="S58" s="123" t="s">
        <v>221</v>
      </c>
      <c r="T58">
        <v>7791</v>
      </c>
      <c r="U58" s="124">
        <v>193</v>
      </c>
      <c r="V58" s="124">
        <v>268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5828</v>
      </c>
      <c r="G59">
        <v>231</v>
      </c>
      <c r="H59">
        <v>169</v>
      </c>
      <c r="I59">
        <v>7468</v>
      </c>
      <c r="J59">
        <f t="shared" si="1"/>
        <v>-309</v>
      </c>
      <c r="K59" t="s">
        <v>222</v>
      </c>
      <c r="L59" s="120">
        <v>8050</v>
      </c>
      <c r="M59" s="120">
        <v>133</v>
      </c>
      <c r="N59" s="120">
        <v>288</v>
      </c>
      <c r="O59">
        <f t="shared" si="2"/>
        <v>309</v>
      </c>
      <c r="P59" s="123" t="s">
        <v>153</v>
      </c>
      <c r="Q59" s="124">
        <v>11086</v>
      </c>
      <c r="S59" s="123" t="s">
        <v>222</v>
      </c>
      <c r="T59">
        <v>8064</v>
      </c>
      <c r="U59" s="124">
        <v>133</v>
      </c>
      <c r="V59" s="124">
        <v>345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6889</v>
      </c>
      <c r="G60">
        <v>263</v>
      </c>
      <c r="H60">
        <v>257</v>
      </c>
      <c r="I60">
        <v>12595</v>
      </c>
      <c r="J60">
        <f t="shared" si="1"/>
        <v>-247</v>
      </c>
      <c r="K60" t="s">
        <v>223</v>
      </c>
      <c r="L60" s="120">
        <v>5422</v>
      </c>
      <c r="M60" s="120">
        <v>27</v>
      </c>
      <c r="N60" s="120">
        <v>413</v>
      </c>
      <c r="O60">
        <f t="shared" si="2"/>
        <v>247</v>
      </c>
      <c r="P60" s="123" t="s">
        <v>154</v>
      </c>
      <c r="Q60" s="124">
        <v>7238</v>
      </c>
      <c r="S60" s="123" t="s">
        <v>223</v>
      </c>
      <c r="T60">
        <v>5441</v>
      </c>
      <c r="U60" s="124">
        <v>27</v>
      </c>
      <c r="V60" s="124">
        <v>408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20666</v>
      </c>
      <c r="G61">
        <v>510</v>
      </c>
      <c r="H61">
        <v>574</v>
      </c>
      <c r="I61">
        <v>25232</v>
      </c>
      <c r="J61">
        <f t="shared" si="1"/>
        <v>-296</v>
      </c>
      <c r="K61" t="s">
        <v>224</v>
      </c>
      <c r="L61" s="120">
        <v>14487</v>
      </c>
      <c r="M61" s="120">
        <v>316</v>
      </c>
      <c r="N61" s="120">
        <v>592</v>
      </c>
      <c r="O61">
        <f t="shared" si="2"/>
        <v>296</v>
      </c>
      <c r="P61" s="123" t="s">
        <v>155</v>
      </c>
      <c r="Q61" s="124">
        <v>17897</v>
      </c>
      <c r="S61" s="123" t="s">
        <v>224</v>
      </c>
      <c r="T61">
        <v>14542</v>
      </c>
      <c r="U61" s="124">
        <v>318</v>
      </c>
      <c r="V61" s="124">
        <v>595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7791</v>
      </c>
      <c r="G62">
        <v>193</v>
      </c>
      <c r="H62">
        <v>268</v>
      </c>
      <c r="I62">
        <v>13253</v>
      </c>
      <c r="J62">
        <f t="shared" si="1"/>
        <v>-92</v>
      </c>
      <c r="K62" t="s">
        <v>225</v>
      </c>
      <c r="L62" s="120">
        <v>7934</v>
      </c>
      <c r="M62" s="120">
        <v>52</v>
      </c>
      <c r="N62" s="120">
        <v>887</v>
      </c>
      <c r="O62">
        <f t="shared" si="2"/>
        <v>92</v>
      </c>
      <c r="P62" s="123" t="s">
        <v>156</v>
      </c>
      <c r="Q62" s="124">
        <v>13333</v>
      </c>
      <c r="S62" s="123" t="s">
        <v>225</v>
      </c>
      <c r="T62">
        <v>7919</v>
      </c>
      <c r="U62" s="124">
        <v>50</v>
      </c>
      <c r="V62" s="124">
        <v>898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34911</v>
      </c>
      <c r="G63">
        <v>932</v>
      </c>
      <c r="H63">
        <v>1228</v>
      </c>
      <c r="I63">
        <v>56586</v>
      </c>
      <c r="J63">
        <f t="shared" si="1"/>
        <v>-756</v>
      </c>
      <c r="K63" t="s">
        <v>226</v>
      </c>
      <c r="L63" s="120">
        <v>158067</v>
      </c>
      <c r="M63" s="120">
        <v>4779</v>
      </c>
      <c r="N63" s="120">
        <v>24943</v>
      </c>
      <c r="O63">
        <f t="shared" si="2"/>
        <v>756</v>
      </c>
      <c r="P63" s="123" t="s">
        <v>157</v>
      </c>
      <c r="Q63" s="124">
        <v>257326</v>
      </c>
      <c r="S63" s="123" t="s">
        <v>226</v>
      </c>
      <c r="T63">
        <v>158544</v>
      </c>
      <c r="U63" s="124">
        <v>4782</v>
      </c>
      <c r="V63" s="124">
        <v>25686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7829</v>
      </c>
      <c r="G64">
        <v>122</v>
      </c>
      <c r="H64">
        <v>193</v>
      </c>
      <c r="I64">
        <v>25570</v>
      </c>
      <c r="J64">
        <f t="shared" si="1"/>
        <v>-411</v>
      </c>
      <c r="K64" t="s">
        <v>227</v>
      </c>
      <c r="L64" s="120">
        <v>37736</v>
      </c>
      <c r="M64" s="120">
        <v>989</v>
      </c>
      <c r="N64" s="120">
        <v>5170</v>
      </c>
      <c r="O64">
        <f t="shared" si="2"/>
        <v>411</v>
      </c>
      <c r="P64" s="123" t="s">
        <v>158</v>
      </c>
      <c r="Q64" s="124">
        <v>44614</v>
      </c>
      <c r="S64" s="123" t="s">
        <v>227</v>
      </c>
      <c r="T64">
        <v>37694</v>
      </c>
      <c r="U64" s="124">
        <v>981</v>
      </c>
      <c r="V64" s="124">
        <v>5316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10238</v>
      </c>
      <c r="G65">
        <v>256</v>
      </c>
      <c r="H65">
        <v>281</v>
      </c>
      <c r="I65">
        <v>12708</v>
      </c>
      <c r="J65">
        <f t="shared" si="1"/>
        <v>-264</v>
      </c>
      <c r="K65" t="s">
        <v>228</v>
      </c>
      <c r="L65" s="120">
        <v>8457</v>
      </c>
      <c r="M65" s="120">
        <v>53</v>
      </c>
      <c r="N65" s="120">
        <v>834</v>
      </c>
      <c r="O65">
        <f t="shared" si="2"/>
        <v>264</v>
      </c>
      <c r="P65" s="123" t="s">
        <v>159</v>
      </c>
      <c r="Q65" s="124">
        <v>10967</v>
      </c>
      <c r="S65" s="123" t="s">
        <v>228</v>
      </c>
      <c r="T65">
        <v>8420</v>
      </c>
      <c r="U65" s="124">
        <v>54</v>
      </c>
      <c r="V65" s="124">
        <v>888</v>
      </c>
    </row>
    <row r="66" spans="11:14" ht="15">
      <c r="K66" t="s">
        <v>249</v>
      </c>
      <c r="L66">
        <v>1166443</v>
      </c>
      <c r="M66">
        <v>33858</v>
      </c>
      <c r="N66">
        <v>285444</v>
      </c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COMUNICACIONES 6</cp:lastModifiedBy>
  <cp:lastPrinted>2012-07-17T19:53:27Z</cp:lastPrinted>
  <dcterms:created xsi:type="dcterms:W3CDTF">2012-07-17T16:53:20Z</dcterms:created>
  <dcterms:modified xsi:type="dcterms:W3CDTF">2022-11-09T15:32:19Z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